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1355" windowHeight="8955" firstSheet="2" activeTab="3"/>
  </bookViews>
  <sheets>
    <sheet name="ROUGHTON INCOME 2024-2025" sheetId="2" r:id="rId1"/>
    <sheet name="ROUGHTON EXPENDITURE 2024-2025" sheetId="1" r:id="rId2"/>
    <sheet name="ROUGHTON - ACCOUNTS 2024-2025" sheetId="3" r:id="rId3"/>
    <sheet name="2024-2026- BUDGET" sheetId="12" r:id="rId4"/>
    <sheet name="EoY-BANK RECON" sheetId="5" r:id="rId5"/>
    <sheet name="RISK ASSESSMENT" sheetId="6" r:id="rId6"/>
    <sheet name="Asset List" sheetId="10" r:id="rId7"/>
    <sheet name="Explanation 1.2" sheetId="11" r:id="rId8"/>
  </sheets>
  <definedNames>
    <definedName name="_xlnm.Print_Area" localSheetId="1">'ROUGHTON EXPENDITURE 2024-2025'!$1:$4</definedName>
  </definedNames>
  <calcPr calcId="145621"/>
</workbook>
</file>

<file path=xl/calcChain.xml><?xml version="1.0" encoding="utf-8"?>
<calcChain xmlns="http://schemas.openxmlformats.org/spreadsheetml/2006/main">
  <c r="C12" i="11" l="1"/>
  <c r="M50" i="1" l="1"/>
  <c r="O49" i="1" l="1"/>
  <c r="O47" i="1" l="1"/>
  <c r="O45" i="1" l="1"/>
  <c r="O44" i="1"/>
  <c r="O48" i="1" l="1"/>
  <c r="O46" i="1"/>
  <c r="O43" i="1" l="1"/>
  <c r="O39" i="1" l="1"/>
  <c r="O42" i="1"/>
  <c r="O41" i="1" l="1"/>
  <c r="D50" i="1" l="1"/>
  <c r="E50" i="1"/>
  <c r="F50" i="1"/>
  <c r="G50" i="1"/>
  <c r="H50" i="1"/>
  <c r="I50" i="1"/>
  <c r="J50" i="1"/>
  <c r="K50" i="1"/>
  <c r="L50" i="1"/>
  <c r="N50" i="1"/>
  <c r="O40" i="1"/>
  <c r="O38" i="1" l="1"/>
  <c r="O36" i="1"/>
  <c r="O37" i="1"/>
  <c r="I12" i="2" l="1"/>
  <c r="O34" i="1" l="1"/>
  <c r="O33" i="1"/>
  <c r="O28" i="1" l="1"/>
  <c r="O29" i="1"/>
  <c r="O32" i="1"/>
  <c r="O30" i="1"/>
  <c r="O31" i="1"/>
  <c r="O35" i="1"/>
  <c r="E49" i="12" l="1"/>
  <c r="F49" i="12" s="1"/>
  <c r="E50" i="12"/>
  <c r="F50" i="12"/>
  <c r="G50" i="12"/>
  <c r="G49" i="12"/>
  <c r="E40" i="12" l="1"/>
  <c r="D40" i="12"/>
  <c r="D43" i="12" s="1"/>
  <c r="E31" i="12"/>
  <c r="D31" i="12"/>
  <c r="D44" i="12" s="1"/>
  <c r="O5" i="1" l="1"/>
  <c r="O6" i="1"/>
  <c r="O7" i="1"/>
  <c r="O8" i="1"/>
  <c r="O9" i="1"/>
  <c r="O10" i="1"/>
  <c r="O11" i="1"/>
  <c r="O12" i="1"/>
  <c r="O13" i="1"/>
  <c r="O14" i="1"/>
  <c r="O15" i="1"/>
  <c r="O17" i="1"/>
  <c r="O18" i="1"/>
  <c r="O19" i="1"/>
  <c r="O20" i="1"/>
  <c r="O21" i="1"/>
  <c r="O22" i="1"/>
  <c r="O23" i="1"/>
  <c r="O24" i="1"/>
  <c r="O25" i="1"/>
  <c r="O26" i="1"/>
  <c r="O27" i="1"/>
  <c r="B31" i="12"/>
  <c r="O50" i="1" l="1"/>
  <c r="A40" i="12" l="1"/>
  <c r="A31" i="12"/>
  <c r="A41" i="3"/>
  <c r="A29" i="3"/>
  <c r="A34" i="3" s="1"/>
  <c r="A15" i="3"/>
  <c r="A33" i="3" s="1"/>
  <c r="A35" i="3" l="1"/>
  <c r="C26" i="10"/>
  <c r="I11" i="2" l="1"/>
  <c r="D15" i="2" l="1"/>
  <c r="I13" i="2" l="1"/>
  <c r="C15" i="2" l="1"/>
  <c r="E15" i="2"/>
  <c r="F15" i="2"/>
  <c r="G15" i="2"/>
  <c r="H15" i="2"/>
  <c r="I9" i="2" l="1"/>
  <c r="I8" i="2" l="1"/>
  <c r="I10" i="2" l="1"/>
  <c r="I7" i="2" l="1"/>
  <c r="I15" i="2" l="1"/>
  <c r="F40" i="12"/>
  <c r="F31" i="12"/>
  <c r="B40" i="12"/>
  <c r="D5" i="12" l="1"/>
  <c r="C41" i="3" l="1"/>
  <c r="D11" i="12" l="1"/>
  <c r="D42" i="12" s="1"/>
  <c r="D45" i="12" s="1"/>
  <c r="C31" i="5" l="1"/>
  <c r="C13" i="5"/>
  <c r="C19" i="5" s="1"/>
  <c r="C29" i="3"/>
  <c r="C34" i="3" s="1"/>
  <c r="C15" i="3"/>
  <c r="C33" i="3" s="1"/>
  <c r="C35" i="3" l="1"/>
</calcChain>
</file>

<file path=xl/comments1.xml><?xml version="1.0" encoding="utf-8"?>
<comments xmlns="http://schemas.openxmlformats.org/spreadsheetml/2006/main">
  <authors>
    <author>Windows User</author>
  </authors>
  <commentList>
    <comment ref="E5" authorId="0">
      <text>
        <r>
          <rPr>
            <b/>
            <sz val="9"/>
            <color indexed="81"/>
            <rFont val="Tahoma"/>
            <family val="2"/>
          </rPr>
          <t xml:space="preserve">Correct bank statement September 2020
</t>
        </r>
      </text>
    </comment>
    <comment ref="H17" authorId="0">
      <text>
        <r>
          <rPr>
            <sz val="9"/>
            <color indexed="81"/>
            <rFont val="Tahoma"/>
            <family val="2"/>
          </rPr>
          <t xml:space="preserve">Done
</t>
        </r>
      </text>
    </comment>
    <comment ref="H36" authorId="0">
      <text>
        <r>
          <rPr>
            <b/>
            <sz val="9"/>
            <color indexed="81"/>
            <rFont val="Tahoma"/>
            <family val="2"/>
          </rPr>
          <t xml:space="preserve">DONE
</t>
        </r>
      </text>
    </comment>
  </commentList>
</comments>
</file>

<file path=xl/sharedStrings.xml><?xml version="1.0" encoding="utf-8"?>
<sst xmlns="http://schemas.openxmlformats.org/spreadsheetml/2006/main" count="494" uniqueCount="374">
  <si>
    <t>DATE</t>
  </si>
  <si>
    <t>TO</t>
  </si>
  <si>
    <t>GRASS</t>
  </si>
  <si>
    <t>CUTTING</t>
  </si>
  <si>
    <t>S137</t>
  </si>
  <si>
    <t>VAT</t>
  </si>
  <si>
    <t>TOTAL</t>
  </si>
  <si>
    <t>TOTALS</t>
  </si>
  <si>
    <t>NO</t>
  </si>
  <si>
    <t>FROM</t>
  </si>
  <si>
    <t>PRECEPT</t>
  </si>
  <si>
    <t>OTHER</t>
  </si>
  <si>
    <t>INTEREST</t>
  </si>
  <si>
    <t>WAYLEAVE</t>
  </si>
  <si>
    <t>MAINT</t>
  </si>
  <si>
    <t>VILLAGE</t>
  </si>
  <si>
    <t>HALL</t>
  </si>
  <si>
    <t>HIRE</t>
  </si>
  <si>
    <t>INSURANCE</t>
  </si>
  <si>
    <t>BUS ACCT</t>
  </si>
  <si>
    <t>REFUND</t>
  </si>
  <si>
    <t>RECYLING</t>
  </si>
  <si>
    <t>CREDITS</t>
  </si>
  <si>
    <t>PAYMENTS</t>
  </si>
  <si>
    <t>ROUGHTON PARISH COUNCIL</t>
  </si>
  <si>
    <t>Summary Receipts &amp; Payments Account</t>
  </si>
  <si>
    <t>Receipts</t>
  </si>
  <si>
    <t>Precept</t>
  </si>
  <si>
    <t>Interest on Investments</t>
  </si>
  <si>
    <t>Recycling Credits</t>
  </si>
  <si>
    <t>Wayleave Payments</t>
  </si>
  <si>
    <t>Miscellaneous</t>
  </si>
  <si>
    <t>Grants</t>
  </si>
  <si>
    <t>Total Receipts</t>
  </si>
  <si>
    <t>Payments</t>
  </si>
  <si>
    <t>Administration</t>
  </si>
  <si>
    <t>Hall Hire</t>
  </si>
  <si>
    <t xml:space="preserve">Village Maintenance </t>
  </si>
  <si>
    <t xml:space="preserve">Section 137 </t>
  </si>
  <si>
    <t xml:space="preserve">Insurance </t>
  </si>
  <si>
    <t>Grants/Donations</t>
  </si>
  <si>
    <t>Total Payments</t>
  </si>
  <si>
    <r>
      <t>Less</t>
    </r>
    <r>
      <rPr>
        <sz val="12"/>
        <rFont val="Times New Roman"/>
        <family val="1"/>
      </rPr>
      <t xml:space="preserve"> Total Payments</t>
    </r>
  </si>
  <si>
    <t>These cumulative funds are represented by:</t>
  </si>
  <si>
    <r>
      <t>The above statement represents the financial</t>
    </r>
    <r>
      <rPr>
        <b/>
        <sz val="12"/>
        <rFont val="Times New Roman"/>
        <family val="1"/>
      </rPr>
      <t xml:space="preserve"> </t>
    </r>
    <r>
      <rPr>
        <sz val="12"/>
        <rFont val="Times New Roman"/>
        <family val="1"/>
      </rPr>
      <t xml:space="preserve">position of the authority at </t>
    </r>
  </si>
  <si>
    <t>Value (£)</t>
  </si>
  <si>
    <t xml:space="preserve">Bridge on Common </t>
  </si>
  <si>
    <t>Seat at the Knoll</t>
  </si>
  <si>
    <t>Playground Equipment</t>
  </si>
  <si>
    <t>The Common</t>
  </si>
  <si>
    <t>Miscellaneous (other)</t>
  </si>
  <si>
    <t>£</t>
  </si>
  <si>
    <t>Receipts and Payments Summary</t>
  </si>
  <si>
    <t>Brick Built Bus Shelters (2)</t>
  </si>
  <si>
    <t>VAT to reclaim</t>
  </si>
  <si>
    <t xml:space="preserve">VAT Repayment </t>
  </si>
  <si>
    <t>ADMIN/</t>
  </si>
  <si>
    <t>EXPENSES</t>
  </si>
  <si>
    <t>SALARY</t>
  </si>
  <si>
    <t>____________________________________________________</t>
  </si>
  <si>
    <t>______________________________</t>
  </si>
  <si>
    <t>Signed - Chairman                   Date</t>
  </si>
  <si>
    <t>Signed - RFO</t>
  </si>
  <si>
    <t>Date</t>
  </si>
  <si>
    <t>Village Sign</t>
  </si>
  <si>
    <t>Bank reconciliation</t>
  </si>
  <si>
    <t>Prepared by: Elaine Pugh - Clerk and RFO</t>
  </si>
  <si>
    <t>CASH BOOK</t>
  </si>
  <si>
    <t>HMRC</t>
  </si>
  <si>
    <t>Insured</t>
  </si>
  <si>
    <t>Risk</t>
  </si>
  <si>
    <t>Action</t>
  </si>
  <si>
    <t>Completed</t>
  </si>
  <si>
    <t>Roughton Common</t>
  </si>
  <si>
    <t>Y</t>
  </si>
  <si>
    <t>Low</t>
  </si>
  <si>
    <t>Ensure mowed regularly and moles deterred</t>
  </si>
  <si>
    <t>Benches on Common</t>
  </si>
  <si>
    <t>Trees on Common</t>
  </si>
  <si>
    <t>N/a</t>
  </si>
  <si>
    <t>Tree surgeon to assess</t>
  </si>
  <si>
    <t>Common invasion by Travellers</t>
  </si>
  <si>
    <t>Medium</t>
  </si>
  <si>
    <t>Play Equipment on Common</t>
  </si>
  <si>
    <t>Notice boards</t>
  </si>
  <si>
    <t>None</t>
  </si>
  <si>
    <t>Bus Shelters</t>
  </si>
  <si>
    <t>Hit twice and repaired monitor situation</t>
  </si>
  <si>
    <t>Objection to Parish Council Accounts</t>
  </si>
  <si>
    <t>No</t>
  </si>
  <si>
    <t>Retain substantial funding to pay for Auditor's fees</t>
  </si>
  <si>
    <t>Unreasonably Persistent Complainer</t>
  </si>
  <si>
    <t>Maintain register of complaints/contacts</t>
  </si>
  <si>
    <t>Exposure to high annual auditor cost</t>
  </si>
  <si>
    <t>Maintain high reserves to accommodate costs</t>
  </si>
  <si>
    <t>High reserves maintained</t>
  </si>
  <si>
    <t>Fidelity guarantee</t>
  </si>
  <si>
    <t>Yes</t>
  </si>
  <si>
    <t>Ensure insurance policy in place and meets reserves</t>
  </si>
  <si>
    <t>In place</t>
  </si>
  <si>
    <t>Cheque Fraud</t>
  </si>
  <si>
    <t>Councillor's to check invoices</t>
  </si>
  <si>
    <t>Checked regularly</t>
  </si>
  <si>
    <t>Bi-monthly</t>
  </si>
  <si>
    <t>Payments to HMRC</t>
  </si>
  <si>
    <t>Clerk to ensure paid and provide payslips</t>
  </si>
  <si>
    <t>Reported regularly</t>
  </si>
  <si>
    <t>Income</t>
  </si>
  <si>
    <t>Clerk to ensure all income is accounted for</t>
  </si>
  <si>
    <t>Clerk</t>
  </si>
  <si>
    <t>VAT return</t>
  </si>
  <si>
    <t>To be undertaken in May</t>
  </si>
  <si>
    <t>Asset register</t>
  </si>
  <si>
    <t>Reviewed annually in May</t>
  </si>
  <si>
    <t>Council insurance</t>
  </si>
  <si>
    <t>N/A</t>
  </si>
  <si>
    <t>Ensure insurance policy in place</t>
  </si>
  <si>
    <t>Prepared by Elaine Pugh</t>
  </si>
  <si>
    <t>Lloyds Treasurers Account</t>
  </si>
  <si>
    <t>Lloyds Business Access</t>
  </si>
  <si>
    <t>Yes by Kevin Richardson</t>
  </si>
  <si>
    <t>Moles on Roughton Common</t>
  </si>
  <si>
    <t xml:space="preserve">Trip Hazard </t>
  </si>
  <si>
    <t>Elaine Pugh</t>
  </si>
  <si>
    <t>The Council needs to consider what work it needs to do in the future and how much they wish to contribute towards these items.</t>
  </si>
  <si>
    <t>This amount should be reflected in the Council's Precept</t>
  </si>
  <si>
    <t>The Council also needs to ensure that it retains 50% of Precept and that it has sufficient funds should an employee be off sick for 6 months</t>
  </si>
  <si>
    <t>The Council also needs to be mindful that the minimum wage is increasing as well as future pension contributions</t>
  </si>
  <si>
    <t>Kevin Richardson</t>
  </si>
  <si>
    <t>Play Inspection - repairs undertaken</t>
  </si>
  <si>
    <t xml:space="preserve">ASSET   </t>
  </si>
  <si>
    <t>Petty cash float (not applicable)</t>
  </si>
  <si>
    <t>The net balances reconcile to the Cash Book (receipts and payments) for the year as follows:</t>
  </si>
  <si>
    <t>4 Wooden Seats/benches</t>
  </si>
  <si>
    <t>Defibrillator at New Inn</t>
  </si>
  <si>
    <t>TOTAL OF ASSETS</t>
  </si>
  <si>
    <t>Notes</t>
  </si>
  <si>
    <t>Purchased November 2014</t>
  </si>
  <si>
    <t>Explanation of variances</t>
  </si>
  <si>
    <t>Attachment 1.2</t>
  </si>
  <si>
    <t>Name of Council:</t>
  </si>
  <si>
    <t>Explanations for variance of more than 15% (and over £200) for individual boxes in Section 1</t>
  </si>
  <si>
    <t>Variance</t>
  </si>
  <si>
    <t>Detailed explanation of variance (with amounts to nearest £10)</t>
  </si>
  <si>
    <t>Section 1</t>
  </si>
  <si>
    <t>(+/-) £</t>
  </si>
  <si>
    <t>Box 1</t>
  </si>
  <si>
    <t>Balances carried forward</t>
  </si>
  <si>
    <t>Box 2</t>
  </si>
  <si>
    <t>Box 3</t>
  </si>
  <si>
    <t>Other Income</t>
  </si>
  <si>
    <t>Box 4</t>
  </si>
  <si>
    <t>Staff costs</t>
  </si>
  <si>
    <t>Box 5</t>
  </si>
  <si>
    <t>Loan interest/</t>
  </si>
  <si>
    <t>NIL</t>
  </si>
  <si>
    <t>£NIL</t>
  </si>
  <si>
    <t>capital</t>
  </si>
  <si>
    <t>Box 6</t>
  </si>
  <si>
    <t>Other payments</t>
  </si>
  <si>
    <t xml:space="preserve">Box 7 </t>
  </si>
  <si>
    <t>Box 9</t>
  </si>
  <si>
    <t>Fixed assets &amp; Long term assets</t>
  </si>
  <si>
    <t>Box 10</t>
  </si>
  <si>
    <t>Total Borrowings</t>
  </si>
  <si>
    <t>Nil</t>
  </si>
  <si>
    <t>£Nil</t>
  </si>
  <si>
    <t>Earmarked reserves at year end:</t>
  </si>
  <si>
    <t>The Play Inspection Company</t>
  </si>
  <si>
    <t>except where there are "compensating" variances which leave a box relatively unchanged.</t>
  </si>
  <si>
    <t>New footpath notice board at School</t>
  </si>
  <si>
    <t>Controlled by Mr Overton</t>
  </si>
  <si>
    <t>Monitored and checked regularly</t>
  </si>
  <si>
    <t>Funds retained</t>
  </si>
  <si>
    <t xml:space="preserve">Monitored   </t>
  </si>
  <si>
    <t>Purchased November 2017</t>
  </si>
  <si>
    <t>Current Account - Lloyds</t>
  </si>
  <si>
    <t>C/F Business Account</t>
  </si>
  <si>
    <t>C/F Savings Account</t>
  </si>
  <si>
    <t>Insurance</t>
  </si>
  <si>
    <t>NNDC (dog bins)</t>
  </si>
  <si>
    <t>INCOME</t>
  </si>
  <si>
    <t>Indigo Recycling Credits</t>
  </si>
  <si>
    <t>Interest on Business Account</t>
  </si>
  <si>
    <t>TOTAL INCOME</t>
  </si>
  <si>
    <t xml:space="preserve">Contingency  </t>
  </si>
  <si>
    <t>Office Expenses</t>
  </si>
  <si>
    <t>Donations (CAB, RBLegion, Air Ambulance and others in S137)</t>
  </si>
  <si>
    <t>Membership NPTS and Councillor expenses</t>
  </si>
  <si>
    <t>Accounting/Data protection</t>
  </si>
  <si>
    <t>Grass cutting Roughton common</t>
  </si>
  <si>
    <t>Grass cutting Amenity areas from NCC</t>
  </si>
  <si>
    <t xml:space="preserve">VAT reclaim </t>
  </si>
  <si>
    <t>NCC - funding towards amenity grass cutting</t>
  </si>
  <si>
    <t>Wayleave payments</t>
  </si>
  <si>
    <t>Elections</t>
  </si>
  <si>
    <t xml:space="preserve">from main account  </t>
  </si>
  <si>
    <t>Additional repairs undertaken</t>
  </si>
  <si>
    <t>NCC - Bottle bank reclaim</t>
  </si>
  <si>
    <t>NNDC - Precept 1st tranche</t>
  </si>
  <si>
    <t xml:space="preserve">BT Openreach </t>
  </si>
  <si>
    <t>HMRC - VAT refund</t>
  </si>
  <si>
    <t>New bench replaced outside Roughton New Inn</t>
  </si>
  <si>
    <t>Purchased  - May 2019</t>
  </si>
  <si>
    <t>The following assets are held:</t>
  </si>
  <si>
    <t>NNDC - Precept 2nd tranche</t>
  </si>
  <si>
    <t>NCC - grass cutting</t>
  </si>
  <si>
    <t>Roughton Village Hall</t>
  </si>
  <si>
    <t>One bench destroyed - removed and reinstated</t>
  </si>
  <si>
    <t>Business Saver - Lloyds</t>
  </si>
  <si>
    <t>Actual to date</t>
  </si>
  <si>
    <t>ICO</t>
  </si>
  <si>
    <t xml:space="preserve">Grass Cutting incl verge cutting </t>
  </si>
  <si>
    <t>We are still aware of the possible risk of the</t>
  </si>
  <si>
    <t>objection to the Council's Accounts however, this</t>
  </si>
  <si>
    <t>TOTAL EXPENDITURE</t>
  </si>
  <si>
    <t>Clerk Salary &amp; HMRC</t>
  </si>
  <si>
    <t>Mr Overton (moles)</t>
  </si>
  <si>
    <t>Outstanding cheques - Nil</t>
  </si>
  <si>
    <t>Reserves are held high due to the medium risk from a resident in connection with the</t>
  </si>
  <si>
    <t>accounts and a possible audit complaint.</t>
  </si>
  <si>
    <t>Works completed</t>
  </si>
  <si>
    <t>Purchased 2022</t>
  </si>
  <si>
    <t>Countrystyle Recycling</t>
  </si>
  <si>
    <t>2024-2025</t>
  </si>
  <si>
    <t>Royal British Legion</t>
  </si>
  <si>
    <t>Updated April 2023</t>
  </si>
  <si>
    <t>Purchased 06.03.23</t>
  </si>
  <si>
    <t>increased to 6k for repairs/damage</t>
  </si>
  <si>
    <t>Repaired April 23</t>
  </si>
  <si>
    <t>NPTS</t>
  </si>
  <si>
    <t xml:space="preserve">Elaine Pugh </t>
  </si>
  <si>
    <t>SAM2 - gifted from NCC via Tim Adams</t>
  </si>
  <si>
    <t>added to insurance on 7.7.23</t>
  </si>
  <si>
    <t>HM Revenue &amp; Customs</t>
  </si>
  <si>
    <t>Estimated c/forward balance at March 2024</t>
  </si>
  <si>
    <t>2025-2026</t>
  </si>
  <si>
    <t>Estimated total funds held at end March 2024</t>
  </si>
  <si>
    <t>£ Per household</t>
  </si>
  <si>
    <t>Increase</t>
  </si>
  <si>
    <t>Annual</t>
  </si>
  <si>
    <t>2026-2027</t>
  </si>
  <si>
    <t xml:space="preserve"> Miscellaneous/other</t>
  </si>
  <si>
    <t xml:space="preserve">General expenses, Clerk salary and repairs to play equipment </t>
  </si>
  <si>
    <t>NNDC - Bin emptying</t>
  </si>
  <si>
    <t>Elaine Pugh - Clerk</t>
  </si>
  <si>
    <t>UK Power Network (23-24)</t>
  </si>
  <si>
    <t>Budget</t>
  </si>
  <si>
    <t>Tree cutting on common/management Japanese Knotweed/moles and caretaker</t>
  </si>
  <si>
    <t>Notice Boards x 2</t>
  </si>
  <si>
    <t xml:space="preserve">Glasdon benches x 3 </t>
  </si>
  <si>
    <t>various dates</t>
  </si>
  <si>
    <t>Mill Lane purchased 2017 and School</t>
  </si>
  <si>
    <t>(receipts and payments book) as at 31st March 2024</t>
  </si>
  <si>
    <t>Reviewed April 2024</t>
  </si>
  <si>
    <t>D/D</t>
  </si>
  <si>
    <t>White gates to Village - Thorpe Road</t>
  </si>
  <si>
    <t>Purchased via NCC P/P - May 2023</t>
  </si>
  <si>
    <t>2023/2024</t>
  </si>
  <si>
    <t>ROUGHTON PARISH COUNCIL - INCOME 1st APRIL 2024 - 1st APRIL 2025</t>
  </si>
  <si>
    <t>25.04.24</t>
  </si>
  <si>
    <t>23.04.24</t>
  </si>
  <si>
    <r>
      <t>For The Year Ending 31</t>
    </r>
    <r>
      <rPr>
        <b/>
        <vertAlign val="superscript"/>
        <sz val="12"/>
        <rFont val="Times New Roman"/>
        <family val="1"/>
      </rPr>
      <t>st</t>
    </r>
    <r>
      <rPr>
        <b/>
        <sz val="12"/>
        <rFont val="Times New Roman"/>
        <family val="1"/>
      </rPr>
      <t xml:space="preserve"> March </t>
    </r>
    <r>
      <rPr>
        <b/>
        <sz val="12"/>
        <color indexed="10"/>
        <rFont val="Times New Roman"/>
        <family val="1"/>
      </rPr>
      <t>2025</t>
    </r>
  </si>
  <si>
    <r>
      <t>Balance at 1st April</t>
    </r>
    <r>
      <rPr>
        <sz val="12"/>
        <color indexed="10"/>
        <rFont val="Times New Roman"/>
        <family val="1"/>
      </rPr>
      <t xml:space="preserve"> 2024</t>
    </r>
  </si>
  <si>
    <t>C/F 2025/2026</t>
  </si>
  <si>
    <t>Secret Gardens - repairs to play equipment</t>
  </si>
  <si>
    <t xml:space="preserve">Elaine Pugh - Clerk </t>
  </si>
  <si>
    <t>Ros Calvert - internal auditor</t>
  </si>
  <si>
    <t>Mr Overton - moles</t>
  </si>
  <si>
    <t>CAS Insurance Company</t>
  </si>
  <si>
    <t>ROUGHTON PARISH COUNCIL - EXPENDITURE 1st April 2024- 31st March 2025</t>
  </si>
  <si>
    <t>16.05.24</t>
  </si>
  <si>
    <t>20.05.24</t>
  </si>
  <si>
    <t>28.05.24</t>
  </si>
  <si>
    <t>Donations</t>
  </si>
  <si>
    <t>TOTAL EXPENITURE INCURRED</t>
  </si>
  <si>
    <t>01.07.24</t>
  </si>
  <si>
    <t>High</t>
  </si>
  <si>
    <t xml:space="preserve">Incursion happened in May 2024 </t>
  </si>
  <si>
    <t>Date: April 2025</t>
  </si>
  <si>
    <t>Roughton Pond</t>
  </si>
  <si>
    <t>Install signage and lifebuoy</t>
  </si>
  <si>
    <t>With CAS - 3 years 2024</t>
  </si>
  <si>
    <t>NCC</t>
  </si>
  <si>
    <t>VERGES</t>
  </si>
  <si>
    <t>VOID</t>
  </si>
  <si>
    <t>Secret Gardens</t>
  </si>
  <si>
    <t>Wix Payment reimbursed to Clerk</t>
  </si>
  <si>
    <t>02.09.24</t>
  </si>
  <si>
    <t>NCC - P/P Sch (gates &amp; parking)</t>
  </si>
  <si>
    <t>EXPENDITURE TO SEPTEMBER 2024</t>
  </si>
  <si>
    <t>30.09.24</t>
  </si>
  <si>
    <t>2027-2028</t>
  </si>
  <si>
    <t>ROUGHTON PARISH COUNCIL BUDGET 2025-2028</t>
  </si>
  <si>
    <r>
      <t xml:space="preserve">TOTAL OF BANKED FUNDS HELD at November </t>
    </r>
    <r>
      <rPr>
        <b/>
        <sz val="10"/>
        <color rgb="FFFF0000"/>
        <rFont val="Arial"/>
        <family val="2"/>
      </rPr>
      <t>2024</t>
    </r>
  </si>
  <si>
    <t>Estimated expenses for balance of 24/25</t>
  </si>
  <si>
    <r>
      <t xml:space="preserve">Income expected for </t>
    </r>
    <r>
      <rPr>
        <b/>
        <sz val="10"/>
        <rFont val="Arial"/>
        <family val="2"/>
      </rPr>
      <t>2025-2026</t>
    </r>
  </si>
  <si>
    <r>
      <t xml:space="preserve">Less expenditure due in </t>
    </r>
    <r>
      <rPr>
        <b/>
        <sz val="10"/>
        <rFont val="Arial"/>
        <family val="2"/>
      </rPr>
      <t>25-26</t>
    </r>
  </si>
  <si>
    <t>C/F expected for 2026-2027</t>
  </si>
  <si>
    <t>Bollards for Roughton Common - agreed expenditure</t>
  </si>
  <si>
    <r>
      <t xml:space="preserve">Maintenace of </t>
    </r>
    <r>
      <rPr>
        <b/>
        <sz val="10"/>
        <color rgb="FFFF0000"/>
        <rFont val="Arial"/>
        <family val="2"/>
      </rPr>
      <t>play area including new fencing (5k for fencing)</t>
    </r>
  </si>
  <si>
    <t xml:space="preserve">IF ROU03 developed it  will mean expenses to the Council however, 106 payments should mitigate these costs and be kept separately </t>
  </si>
  <si>
    <t>CURRENT PRECEPT SET AT 2024-2025 = £12.500 - Taxbase D 337.90</t>
  </si>
  <si>
    <t>Proposed Precept - (336.50 Band D Average)</t>
  </si>
  <si>
    <t>Percentage</t>
  </si>
  <si>
    <t>Mick Kinder</t>
  </si>
  <si>
    <t>04.11.24</t>
  </si>
  <si>
    <t>Secret Gardens (posts/noticeboard)</t>
  </si>
  <si>
    <t>CHT Defibrillator - pads</t>
  </si>
  <si>
    <t>CHT - battery</t>
  </si>
  <si>
    <t>NCC Parish Partnership Scheme Roughton Rd gates</t>
  </si>
  <si>
    <t>16.10.24</t>
  </si>
  <si>
    <t>06.01.25</t>
  </si>
  <si>
    <t>Signs of The Times (plaque)</t>
  </si>
  <si>
    <t>For The Year Ending 31st March 2025</t>
  </si>
  <si>
    <t>Balance per bank statements as at 31 March 2025</t>
  </si>
  <si>
    <t>Unbanked cash at 31st March 2025</t>
  </si>
  <si>
    <t>Opening Balance 1st April 2024</t>
  </si>
  <si>
    <t>Add: Receipts in the year 2024/2025</t>
  </si>
  <si>
    <t>Less: Payments in the 2024/2025</t>
  </si>
  <si>
    <t>Closing balance per cash book 2025</t>
  </si>
  <si>
    <t>ROUGHTON PARISH COUNCIL - RISK ASSESSMENT 2024-2025</t>
  </si>
  <si>
    <t>Installation of bollards Sept 24</t>
  </si>
  <si>
    <r>
      <t>Asset List for the year ended 31</t>
    </r>
    <r>
      <rPr>
        <b/>
        <u/>
        <vertAlign val="superscript"/>
        <sz val="12"/>
        <rFont val="Times New Roman"/>
        <family val="1"/>
      </rPr>
      <t>st</t>
    </r>
    <r>
      <rPr>
        <b/>
        <u/>
        <sz val="12"/>
        <rFont val="Times New Roman"/>
        <family val="1"/>
      </rPr>
      <t xml:space="preserve"> March 2025</t>
    </r>
  </si>
  <si>
    <t>Mr Overton - mole patrol</t>
  </si>
  <si>
    <t>17.01.25</t>
  </si>
  <si>
    <t>d/d</t>
  </si>
  <si>
    <t>03.03.25</t>
  </si>
  <si>
    <t>OLP - play materials</t>
  </si>
  <si>
    <t xml:space="preserve">Secret Gardens - noticeboards </t>
  </si>
  <si>
    <t>Staff Costs incl HMRC</t>
  </si>
  <si>
    <r>
      <t>31</t>
    </r>
    <r>
      <rPr>
        <vertAlign val="superscript"/>
        <sz val="12"/>
        <color indexed="10"/>
        <rFont val="Times New Roman"/>
        <family val="1"/>
      </rPr>
      <t xml:space="preserve">st  </t>
    </r>
    <r>
      <rPr>
        <sz val="12"/>
        <color indexed="10"/>
        <rFont val="Times New Roman"/>
        <family val="1"/>
      </rPr>
      <t xml:space="preserve">March 2025 </t>
    </r>
    <r>
      <rPr>
        <sz val="12"/>
        <rFont val="Times New Roman"/>
        <family val="1"/>
      </rPr>
      <t>and reflects its receipts and payments during the financial year.</t>
    </r>
  </si>
  <si>
    <t>Bank Charges</t>
  </si>
  <si>
    <t>Lloyds Bank charges</t>
  </si>
  <si>
    <t>Bank charges</t>
  </si>
  <si>
    <t>18.03.25</t>
  </si>
  <si>
    <t>Lloyds - interest full year</t>
  </si>
  <si>
    <t>10.03.25</t>
  </si>
  <si>
    <t>Net balances as at 31st March 2025</t>
  </si>
  <si>
    <t>2024/2025</t>
  </si>
  <si>
    <t>-£311</t>
  </si>
  <si>
    <t>+£375</t>
  </si>
  <si>
    <t xml:space="preserve">The Council increased the Precept by £375 to </t>
  </si>
  <si>
    <t>Other income was reduced due to a lower VAT</t>
  </si>
  <si>
    <t>return and reduction in the Bottlebank income.</t>
  </si>
  <si>
    <t>Clerk's salary realigned</t>
  </si>
  <si>
    <t>+£370</t>
  </si>
  <si>
    <t>Direct</t>
  </si>
  <si>
    <t>Less any unpresented cheques at 31st March 2025 - None</t>
  </si>
  <si>
    <t>Repaired in 2024/2025</t>
  </si>
  <si>
    <t xml:space="preserve">Payments   </t>
  </si>
  <si>
    <t>To be authorised by 2 signatures</t>
  </si>
  <si>
    <t>In 24-25 we participated in the NCC Parish Partnership</t>
  </si>
  <si>
    <t>Scheme and contributed £1,638 towards white village</t>
  </si>
  <si>
    <t>entrance gates .  We also paid to install bollards around Roughton Common at a cost of £1,134.  The Council also paid for repairs to play equipment of £850.  Total - £3,622</t>
  </si>
  <si>
    <t xml:space="preserve">has now been reduced to low/medium.  </t>
  </si>
  <si>
    <t>Funds are lower than 23/24 as we had additional</t>
  </si>
  <si>
    <t>expenditure to stop incursions on our Common after</t>
  </si>
  <si>
    <t>the Travellers arrived in the summer.  The Council took</t>
  </si>
  <si>
    <t>action to stop this from happening again.  We also installed additional village white entrance gates as highlighted in the last report.  We are still waiting for the gifting of the wetland and habitat.  Reserves held are allocated to general reserves.</t>
  </si>
  <si>
    <t>+£3,398</t>
  </si>
  <si>
    <t>-£1,754</t>
  </si>
  <si>
    <t>Bench replaced outside petrol station</t>
  </si>
  <si>
    <t>White Gates on Roughton Road</t>
  </si>
  <si>
    <t>May 2024 purchased via NCC 50/50 scheme</t>
  </si>
  <si>
    <t>+£1,951</t>
  </si>
  <si>
    <t>cover for increases in overall costs and inflation.</t>
  </si>
  <si>
    <t>Expenditure increased:</t>
  </si>
  <si>
    <t>+£1,638</t>
  </si>
  <si>
    <t>Assets have increased by £1,638 to account for the</t>
  </si>
  <si>
    <t>installation of the white entrance village gates along the Roughton Road.</t>
  </si>
  <si>
    <t>Council did not want to incurr expenditure</t>
  </si>
  <si>
    <t>INSURANCE VALUE IS</t>
  </si>
  <si>
    <t xml:space="preserve">Increased with inflation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</si>
</sst>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7" formatCode="&quot;£&quot;#,##0.00;\-&quot;£&quot;#,##0.0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d/m/yy;@"/>
    <numFmt numFmtId="165" formatCode="#,##0.00_ ;\-#,##0.00\ "/>
    <numFmt numFmtId="166" formatCode="_-* #,##0_-;\-* #,##0_-;_-* &quot;-&quot;??_-;_-@_-"/>
  </numFmts>
  <fonts count="41" x14ac:knownFonts="1">
    <font>
      <sz val="10"/>
      <name val="Arial"/>
    </font>
    <font>
      <sz val="10"/>
      <name val="Arial"/>
      <family val="2"/>
    </font>
    <font>
      <sz val="8"/>
      <name val="Arial"/>
      <family val="2"/>
    </font>
    <font>
      <b/>
      <sz val="10"/>
      <name val="Arial"/>
      <family val="2"/>
    </font>
    <font>
      <b/>
      <sz val="10"/>
      <name val="Arial"/>
      <family val="2"/>
    </font>
    <font>
      <sz val="12"/>
      <name val="Times New Roman"/>
      <family val="1"/>
    </font>
    <font>
      <b/>
      <sz val="12"/>
      <name val="Times New Roman"/>
      <family val="1"/>
    </font>
    <font>
      <b/>
      <sz val="16"/>
      <name val="Times New Roman"/>
      <family val="1"/>
    </font>
    <font>
      <u/>
      <sz val="12"/>
      <name val="Times New Roman"/>
      <family val="1"/>
    </font>
    <font>
      <b/>
      <u/>
      <sz val="12"/>
      <name val="Times New Roman"/>
      <family val="1"/>
    </font>
    <font>
      <b/>
      <u/>
      <vertAlign val="superscript"/>
      <sz val="12"/>
      <name val="Times New Roman"/>
      <family val="1"/>
    </font>
    <font>
      <b/>
      <sz val="11"/>
      <name val="Times New Roman"/>
      <family val="1"/>
    </font>
    <font>
      <b/>
      <vertAlign val="superscript"/>
      <sz val="12"/>
      <name val="Times New Roman"/>
      <family val="1"/>
    </font>
    <font>
      <sz val="12"/>
      <color indexed="10"/>
      <name val="Times New Roman"/>
      <family val="1"/>
    </font>
    <font>
      <b/>
      <sz val="12"/>
      <color indexed="10"/>
      <name val="Times New Roman"/>
      <family val="1"/>
    </font>
    <font>
      <b/>
      <sz val="12"/>
      <color indexed="14"/>
      <name val="Times New Roman"/>
      <family val="1"/>
    </font>
    <font>
      <b/>
      <sz val="10"/>
      <color indexed="14"/>
      <name val="Arial"/>
      <family val="2"/>
    </font>
    <font>
      <vertAlign val="superscript"/>
      <sz val="12"/>
      <color indexed="10"/>
      <name val="Times New Roman"/>
      <family val="1"/>
    </font>
    <font>
      <b/>
      <sz val="10"/>
      <color indexed="17"/>
      <name val="Arial"/>
      <family val="2"/>
    </font>
    <font>
      <sz val="10"/>
      <color indexed="8"/>
      <name val="Arial"/>
      <family val="2"/>
    </font>
    <font>
      <b/>
      <sz val="10"/>
      <color indexed="61"/>
      <name val="Arial"/>
      <family val="2"/>
    </font>
    <font>
      <sz val="10"/>
      <name val="Arial"/>
      <family val="2"/>
    </font>
    <font>
      <sz val="10"/>
      <color indexed="17"/>
      <name val="Arial"/>
      <family val="2"/>
    </font>
    <font>
      <sz val="10"/>
      <name val="Times New Roman"/>
      <family val="1"/>
    </font>
    <font>
      <sz val="10"/>
      <name val="Arial"/>
      <family val="2"/>
    </font>
    <font>
      <i/>
      <sz val="10"/>
      <name val="Arial"/>
      <family val="2"/>
    </font>
    <font>
      <b/>
      <sz val="10"/>
      <color rgb="FFFF0000"/>
      <name val="Arial"/>
      <family val="2"/>
    </font>
    <font>
      <sz val="10"/>
      <color rgb="FFFF0000"/>
      <name val="Arial"/>
      <family val="2"/>
    </font>
    <font>
      <sz val="10"/>
      <color rgb="FF00B050"/>
      <name val="Arial"/>
      <family val="2"/>
    </font>
    <font>
      <sz val="10"/>
      <color theme="1"/>
      <name val="Arial"/>
      <family val="2"/>
    </font>
    <font>
      <b/>
      <sz val="10"/>
      <color rgb="FF00B050"/>
      <name val="Arial"/>
      <family val="2"/>
    </font>
    <font>
      <sz val="9"/>
      <color indexed="81"/>
      <name val="Tahoma"/>
      <family val="2"/>
    </font>
    <font>
      <b/>
      <sz val="9"/>
      <color indexed="81"/>
      <name val="Tahoma"/>
      <family val="2"/>
    </font>
    <font>
      <sz val="10"/>
      <name val="Symbol"/>
      <family val="1"/>
      <charset val="2"/>
    </font>
    <font>
      <sz val="11"/>
      <name val="Trebuchet MS"/>
      <family val="2"/>
    </font>
    <font>
      <b/>
      <sz val="11"/>
      <name val="Trebuchet MS"/>
      <family val="2"/>
    </font>
    <font>
      <sz val="10"/>
      <color theme="3"/>
      <name val="Arial"/>
      <family val="2"/>
    </font>
    <font>
      <b/>
      <sz val="10"/>
      <color theme="3"/>
      <name val="Arial"/>
      <family val="2"/>
    </font>
    <font>
      <sz val="10"/>
      <color rgb="FF7030A0"/>
      <name val="Arial"/>
      <family val="2"/>
    </font>
    <font>
      <b/>
      <sz val="12"/>
      <color rgb="FF00B050"/>
      <name val="Times New Roman"/>
      <family val="1"/>
    </font>
    <font>
      <b/>
      <sz val="11"/>
      <color rgb="FF00B050"/>
      <name val="Trebuchet MS"/>
      <family val="2"/>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s>
  <borders count="49">
    <border>
      <left/>
      <right/>
      <top/>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03">
    <xf numFmtId="0" fontId="0" fillId="0" borderId="0" xfId="0"/>
    <xf numFmtId="2" fontId="0" fillId="0" borderId="0" xfId="0" applyNumberFormat="1"/>
    <xf numFmtId="0" fontId="3" fillId="0" borderId="0" xfId="0" applyFont="1" applyAlignment="1">
      <alignment horizontal="center"/>
    </xf>
    <xf numFmtId="0" fontId="3" fillId="0" borderId="0" xfId="0" applyFont="1"/>
    <xf numFmtId="2" fontId="3" fillId="0" borderId="0" xfId="0" applyNumberFormat="1" applyFont="1"/>
    <xf numFmtId="164" fontId="0" fillId="0" borderId="0" xfId="0" applyNumberFormat="1"/>
    <xf numFmtId="0" fontId="3" fillId="0" borderId="1" xfId="0" applyFont="1" applyBorder="1"/>
    <xf numFmtId="0" fontId="1" fillId="0" borderId="0" xfId="0" applyFont="1"/>
    <xf numFmtId="43" fontId="0" fillId="0" borderId="0" xfId="1" applyFont="1"/>
    <xf numFmtId="7" fontId="0" fillId="0" borderId="0" xfId="1" applyNumberFormat="1" applyFont="1"/>
    <xf numFmtId="44" fontId="0" fillId="0" borderId="0" xfId="0" applyNumberFormat="1"/>
    <xf numFmtId="0" fontId="0" fillId="0" borderId="2" xfId="0" applyBorder="1"/>
    <xf numFmtId="2" fontId="0" fillId="0" borderId="2" xfId="0" applyNumberFormat="1" applyBorder="1"/>
    <xf numFmtId="0" fontId="0" fillId="0" borderId="0" xfId="0" applyBorder="1"/>
    <xf numFmtId="2" fontId="0" fillId="0" borderId="0" xfId="0" applyNumberFormat="1" applyBorder="1"/>
    <xf numFmtId="43" fontId="0" fillId="0" borderId="0" xfId="1" applyFont="1" applyBorder="1"/>
    <xf numFmtId="0" fontId="7" fillId="0" borderId="0" xfId="0" applyFont="1" applyAlignment="1">
      <alignment horizontal="center"/>
    </xf>
    <xf numFmtId="0" fontId="5" fillId="0" borderId="0" xfId="0" applyFont="1"/>
    <xf numFmtId="0" fontId="6" fillId="0" borderId="0" xfId="0" applyFont="1"/>
    <xf numFmtId="4" fontId="6" fillId="0" borderId="0" xfId="0" applyNumberFormat="1" applyFont="1"/>
    <xf numFmtId="0" fontId="8" fillId="0" borderId="0" xfId="0" applyFont="1"/>
    <xf numFmtId="0" fontId="6" fillId="0" borderId="0" xfId="0" applyFont="1" applyAlignment="1">
      <alignment horizontal="center"/>
    </xf>
    <xf numFmtId="2" fontId="7" fillId="0" borderId="0" xfId="0" applyNumberFormat="1" applyFont="1" applyAlignment="1">
      <alignment horizontal="center"/>
    </xf>
    <xf numFmtId="2" fontId="5" fillId="0" borderId="0" xfId="0" applyNumberFormat="1" applyFont="1" applyAlignment="1">
      <alignment horizontal="center"/>
    </xf>
    <xf numFmtId="2" fontId="6" fillId="0" borderId="0" xfId="0" applyNumberFormat="1" applyFont="1"/>
    <xf numFmtId="2" fontId="5" fillId="0" borderId="0" xfId="0" applyNumberFormat="1" applyFont="1"/>
    <xf numFmtId="2" fontId="6" fillId="0" borderId="0" xfId="0" applyNumberFormat="1" applyFont="1" applyAlignment="1">
      <alignment horizontal="left" indent="4"/>
    </xf>
    <xf numFmtId="2" fontId="9" fillId="0" borderId="0" xfId="0" applyNumberFormat="1" applyFont="1" applyAlignment="1">
      <alignment horizontal="center"/>
    </xf>
    <xf numFmtId="2" fontId="6" fillId="0" borderId="0" xfId="0" applyNumberFormat="1" applyFont="1" applyAlignment="1">
      <alignment horizontal="center"/>
    </xf>
    <xf numFmtId="2" fontId="9" fillId="0" borderId="0" xfId="0" applyNumberFormat="1" applyFont="1"/>
    <xf numFmtId="0" fontId="4" fillId="0" borderId="0" xfId="0" applyFont="1"/>
    <xf numFmtId="0" fontId="1" fillId="0" borderId="0" xfId="0" applyFont="1" applyFill="1" applyBorder="1"/>
    <xf numFmtId="43" fontId="0" fillId="0" borderId="0" xfId="0" applyNumberFormat="1"/>
    <xf numFmtId="43" fontId="5" fillId="0" borderId="0" xfId="1" applyFont="1"/>
    <xf numFmtId="43" fontId="3" fillId="0" borderId="5" xfId="1" applyFont="1" applyBorder="1"/>
    <xf numFmtId="0" fontId="14" fillId="0" borderId="0" xfId="0" applyFont="1"/>
    <xf numFmtId="14" fontId="14" fillId="0" borderId="0" xfId="0" applyNumberFormat="1" applyFont="1"/>
    <xf numFmtId="0" fontId="15" fillId="0" borderId="0" xfId="0" applyFont="1"/>
    <xf numFmtId="0" fontId="16" fillId="0" borderId="0" xfId="0" applyFont="1"/>
    <xf numFmtId="2" fontId="13" fillId="0" borderId="0" xfId="0" applyNumberFormat="1" applyFont="1"/>
    <xf numFmtId="43" fontId="0" fillId="0" borderId="0" xfId="1" applyFont="1" applyAlignment="1">
      <alignment horizontal="right"/>
    </xf>
    <xf numFmtId="0" fontId="0" fillId="0" borderId="2" xfId="0" applyBorder="1" applyAlignment="1">
      <alignment horizontal="center"/>
    </xf>
    <xf numFmtId="2" fontId="3" fillId="0" borderId="2" xfId="0" applyNumberFormat="1" applyFont="1" applyBorder="1" applyAlignment="1">
      <alignment horizontal="center"/>
    </xf>
    <xf numFmtId="2" fontId="0" fillId="0" borderId="2" xfId="0" applyNumberFormat="1" applyBorder="1" applyAlignment="1">
      <alignment horizontal="center"/>
    </xf>
    <xf numFmtId="43" fontId="0" fillId="0" borderId="2" xfId="1" applyFont="1" applyBorder="1" applyAlignment="1">
      <alignment horizontal="right"/>
    </xf>
    <xf numFmtId="43" fontId="0" fillId="0" borderId="2" xfId="1" applyFont="1" applyBorder="1" applyAlignment="1">
      <alignment horizontal="center"/>
    </xf>
    <xf numFmtId="7" fontId="0" fillId="0" borderId="2" xfId="1" applyNumberFormat="1" applyFont="1" applyBorder="1" applyAlignment="1">
      <alignment horizontal="center"/>
    </xf>
    <xf numFmtId="7" fontId="0" fillId="0" borderId="0" xfId="1" applyNumberFormat="1" applyFont="1" applyBorder="1"/>
    <xf numFmtId="0" fontId="0" fillId="0" borderId="0" xfId="0" applyBorder="1" applyAlignment="1">
      <alignment horizontal="center"/>
    </xf>
    <xf numFmtId="2" fontId="3" fillId="0" borderId="0" xfId="0" applyNumberFormat="1" applyFont="1" applyBorder="1" applyAlignment="1">
      <alignment horizontal="center"/>
    </xf>
    <xf numFmtId="2" fontId="0" fillId="0" borderId="0" xfId="0" applyNumberFormat="1" applyBorder="1" applyAlignment="1">
      <alignment horizontal="center"/>
    </xf>
    <xf numFmtId="43" fontId="4" fillId="0" borderId="0" xfId="1" applyFont="1"/>
    <xf numFmtId="43" fontId="6" fillId="0" borderId="0" xfId="1" applyFont="1"/>
    <xf numFmtId="43" fontId="1" fillId="0" borderId="0" xfId="1" applyFont="1"/>
    <xf numFmtId="2" fontId="20" fillId="0" borderId="0" xfId="0" applyNumberFormat="1" applyFont="1"/>
    <xf numFmtId="43" fontId="3" fillId="0" borderId="0" xfId="1" applyFont="1"/>
    <xf numFmtId="0" fontId="21" fillId="0" borderId="0" xfId="0" applyFont="1"/>
    <xf numFmtId="4" fontId="0" fillId="0" borderId="0" xfId="0" applyNumberFormat="1"/>
    <xf numFmtId="43" fontId="4" fillId="0" borderId="5" xfId="1" applyFont="1" applyBorder="1"/>
    <xf numFmtId="0" fontId="3" fillId="0" borderId="2" xfId="0" applyNumberFormat="1" applyFont="1" applyBorder="1" applyAlignment="1">
      <alignment horizontal="center"/>
    </xf>
    <xf numFmtId="0" fontId="0" fillId="0" borderId="0" xfId="0" applyNumberFormat="1"/>
    <xf numFmtId="0" fontId="22" fillId="0" borderId="0" xfId="0" applyFont="1" applyAlignment="1">
      <alignment horizontal="left"/>
    </xf>
    <xf numFmtId="44" fontId="18" fillId="0" borderId="0" xfId="0" applyNumberFormat="1" applyFont="1" applyAlignment="1">
      <alignment horizontal="left"/>
    </xf>
    <xf numFmtId="43" fontId="23" fillId="0" borderId="0" xfId="1" applyFont="1"/>
    <xf numFmtId="2" fontId="16" fillId="0" borderId="0" xfId="0" applyNumberFormat="1" applyFont="1"/>
    <xf numFmtId="17" fontId="0" fillId="0" borderId="0" xfId="0" applyNumberFormat="1"/>
    <xf numFmtId="43" fontId="3" fillId="0" borderId="0" xfId="1" applyFont="1" applyAlignment="1">
      <alignment horizontal="center"/>
    </xf>
    <xf numFmtId="43" fontId="3" fillId="0" borderId="0" xfId="1" applyFont="1" applyBorder="1"/>
    <xf numFmtId="43" fontId="21" fillId="0" borderId="0" xfId="1" applyFont="1"/>
    <xf numFmtId="2" fontId="21" fillId="0" borderId="0" xfId="0" applyNumberFormat="1" applyFont="1"/>
    <xf numFmtId="166" fontId="0" fillId="0" borderId="0" xfId="1" applyNumberFormat="1" applyFont="1"/>
    <xf numFmtId="43" fontId="4" fillId="2" borderId="9" xfId="1" applyFont="1" applyFill="1" applyBorder="1"/>
    <xf numFmtId="43" fontId="4" fillId="2" borderId="10" xfId="1" applyFont="1" applyFill="1" applyBorder="1"/>
    <xf numFmtId="0" fontId="24" fillId="0" borderId="0" xfId="0" applyFont="1" applyFill="1"/>
    <xf numFmtId="0" fontId="0" fillId="0" borderId="0" xfId="0" applyFill="1"/>
    <xf numFmtId="0" fontId="22" fillId="0" borderId="0" xfId="0" applyFont="1" applyFill="1" applyBorder="1" applyAlignment="1">
      <alignment horizontal="left"/>
    </xf>
    <xf numFmtId="0" fontId="18" fillId="0" borderId="0" xfId="0" applyFont="1" applyBorder="1" applyAlignment="1">
      <alignment horizontal="left"/>
    </xf>
    <xf numFmtId="2" fontId="18" fillId="0" borderId="0" xfId="0" applyNumberFormat="1" applyFont="1" applyBorder="1" applyAlignment="1">
      <alignment horizontal="left"/>
    </xf>
    <xf numFmtId="0" fontId="3" fillId="0" borderId="0" xfId="0" applyFont="1" applyBorder="1"/>
    <xf numFmtId="0" fontId="3" fillId="0" borderId="0" xfId="0" applyNumberFormat="1" applyFont="1" applyBorder="1"/>
    <xf numFmtId="2" fontId="22" fillId="0" borderId="0" xfId="0" applyNumberFormat="1" applyFont="1" applyAlignment="1">
      <alignment horizontal="left"/>
    </xf>
    <xf numFmtId="0" fontId="3" fillId="0" borderId="11" xfId="0" applyFont="1" applyBorder="1"/>
    <xf numFmtId="0" fontId="0" fillId="0" borderId="11" xfId="0" applyBorder="1"/>
    <xf numFmtId="0" fontId="3" fillId="0" borderId="14" xfId="0" applyFont="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2" fontId="6" fillId="0" borderId="0" xfId="0" applyNumberFormat="1" applyFont="1" applyAlignment="1">
      <alignment horizontal="left"/>
    </xf>
    <xf numFmtId="0" fontId="0" fillId="0" borderId="0" xfId="0" applyAlignment="1">
      <alignment horizontal="left"/>
    </xf>
    <xf numFmtId="0" fontId="0" fillId="0" borderId="0" xfId="0" applyAlignment="1">
      <alignment horizontal="center"/>
    </xf>
    <xf numFmtId="4" fontId="0" fillId="0" borderId="21" xfId="0" applyNumberFormat="1" applyBorder="1"/>
    <xf numFmtId="4" fontId="3" fillId="0" borderId="1" xfId="0" applyNumberFormat="1" applyFont="1" applyBorder="1"/>
    <xf numFmtId="0" fontId="0" fillId="0" borderId="23" xfId="0" applyBorder="1"/>
    <xf numFmtId="0" fontId="0" fillId="0" borderId="11" xfId="0" applyFill="1" applyBorder="1"/>
    <xf numFmtId="0" fontId="3" fillId="0" borderId="0" xfId="0" applyFont="1" applyAlignment="1">
      <alignment horizontal="right"/>
    </xf>
    <xf numFmtId="0" fontId="3" fillId="0" borderId="9" xfId="0" applyFont="1" applyBorder="1"/>
    <xf numFmtId="0" fontId="3" fillId="0" borderId="9" xfId="0" applyFont="1" applyBorder="1" applyAlignment="1">
      <alignment wrapText="1"/>
    </xf>
    <xf numFmtId="0" fontId="3" fillId="0" borderId="26" xfId="0" applyFont="1" applyBorder="1"/>
    <xf numFmtId="0" fontId="3" fillId="0" borderId="26" xfId="0" applyFont="1" applyBorder="1" applyAlignment="1">
      <alignment horizontal="center"/>
    </xf>
    <xf numFmtId="42" fontId="0" fillId="0" borderId="9" xfId="0" applyNumberFormat="1" applyBorder="1" applyAlignment="1">
      <alignment horizontal="center"/>
    </xf>
    <xf numFmtId="0" fontId="21" fillId="0" borderId="10" xfId="0" applyFont="1" applyBorder="1"/>
    <xf numFmtId="49" fontId="21" fillId="0" borderId="10" xfId="0" applyNumberFormat="1" applyFont="1" applyBorder="1" applyAlignment="1">
      <alignment horizontal="center"/>
    </xf>
    <xf numFmtId="0" fontId="21" fillId="0" borderId="10" xfId="0" applyFont="1" applyBorder="1" applyAlignment="1">
      <alignment wrapText="1"/>
    </xf>
    <xf numFmtId="0" fontId="0" fillId="0" borderId="10" xfId="0" applyBorder="1" applyAlignment="1">
      <alignment horizontal="center" wrapText="1"/>
    </xf>
    <xf numFmtId="0" fontId="0" fillId="0" borderId="26" xfId="0" applyBorder="1"/>
    <xf numFmtId="42" fontId="0" fillId="0" borderId="26" xfId="0" applyNumberFormat="1" applyBorder="1" applyAlignment="1">
      <alignment horizontal="center"/>
    </xf>
    <xf numFmtId="0" fontId="21" fillId="0" borderId="9" xfId="0" applyFont="1" applyBorder="1"/>
    <xf numFmtId="0" fontId="21" fillId="0" borderId="26" xfId="0" applyFont="1" applyBorder="1" applyAlignment="1">
      <alignment wrapText="1"/>
    </xf>
    <xf numFmtId="0" fontId="0" fillId="0" borderId="9" xfId="0" applyBorder="1"/>
    <xf numFmtId="42" fontId="21" fillId="0" borderId="10" xfId="0" applyNumberFormat="1" applyFont="1" applyBorder="1" applyAlignment="1">
      <alignment horizontal="center"/>
    </xf>
    <xf numFmtId="0" fontId="0" fillId="0" borderId="10" xfId="0" applyBorder="1"/>
    <xf numFmtId="0" fontId="21" fillId="0" borderId="26" xfId="0" applyFont="1" applyBorder="1"/>
    <xf numFmtId="42" fontId="0" fillId="0" borderId="6" xfId="0" applyNumberFormat="1" applyBorder="1" applyAlignment="1">
      <alignment horizontal="center"/>
    </xf>
    <xf numFmtId="49" fontId="21" fillId="0" borderId="12" xfId="0" applyNumberFormat="1" applyFont="1" applyBorder="1" applyAlignment="1">
      <alignment horizontal="center"/>
    </xf>
    <xf numFmtId="0" fontId="25" fillId="0" borderId="10" xfId="0" applyFont="1" applyBorder="1" applyAlignment="1">
      <alignment wrapText="1"/>
    </xf>
    <xf numFmtId="0" fontId="25" fillId="0" borderId="10" xfId="0" applyFont="1" applyBorder="1"/>
    <xf numFmtId="42" fontId="0" fillId="0" borderId="13" xfId="0" applyNumberFormat="1" applyBorder="1" applyAlignment="1">
      <alignment horizontal="center"/>
    </xf>
    <xf numFmtId="42" fontId="21" fillId="0" borderId="26" xfId="0" applyNumberFormat="1" applyFont="1" applyBorder="1" applyAlignment="1">
      <alignment horizontal="center"/>
    </xf>
    <xf numFmtId="43" fontId="4" fillId="2" borderId="27" xfId="1" applyFont="1" applyFill="1" applyBorder="1"/>
    <xf numFmtId="0" fontId="3" fillId="0" borderId="10" xfId="0" applyFont="1" applyBorder="1" applyAlignment="1">
      <alignment wrapText="1"/>
    </xf>
    <xf numFmtId="0" fontId="0" fillId="0" borderId="11" xfId="0" applyFont="1" applyFill="1" applyBorder="1"/>
    <xf numFmtId="0" fontId="0" fillId="0" borderId="11" xfId="0" applyNumberFormat="1" applyFont="1" applyFill="1" applyBorder="1"/>
    <xf numFmtId="0" fontId="26" fillId="0" borderId="0" xfId="0" applyFont="1"/>
    <xf numFmtId="164" fontId="0" fillId="0" borderId="11" xfId="0" applyNumberFormat="1" applyBorder="1"/>
    <xf numFmtId="164" fontId="0" fillId="0" borderId="0" xfId="0" applyNumberFormat="1" applyBorder="1"/>
    <xf numFmtId="164" fontId="0" fillId="0" borderId="0" xfId="0" applyNumberFormat="1" applyBorder="1" applyAlignment="1">
      <alignment horizontal="center"/>
    </xf>
    <xf numFmtId="0" fontId="0" fillId="0" borderId="29" xfId="0" applyFill="1" applyBorder="1"/>
    <xf numFmtId="0" fontId="21" fillId="0" borderId="29" xfId="0" applyFont="1" applyFill="1" applyBorder="1"/>
    <xf numFmtId="0" fontId="0" fillId="5" borderId="9" xfId="0" applyFill="1" applyBorder="1" applyAlignment="1">
      <alignment horizontal="center"/>
    </xf>
    <xf numFmtId="3" fontId="0" fillId="5" borderId="10" xfId="0" applyNumberFormat="1" applyFill="1" applyBorder="1" applyAlignment="1">
      <alignment horizontal="center"/>
    </xf>
    <xf numFmtId="166" fontId="24" fillId="5" borderId="10" xfId="1" applyNumberFormat="1" applyFont="1" applyFill="1" applyBorder="1" applyAlignment="1"/>
    <xf numFmtId="0" fontId="0" fillId="5" borderId="26" xfId="0" applyFill="1" applyBorder="1" applyAlignment="1">
      <alignment horizontal="center"/>
    </xf>
    <xf numFmtId="0" fontId="21" fillId="5" borderId="10" xfId="0" applyFont="1" applyFill="1" applyBorder="1" applyAlignment="1">
      <alignment horizontal="center"/>
    </xf>
    <xf numFmtId="0" fontId="21" fillId="5" borderId="26" xfId="0" applyFont="1" applyFill="1" applyBorder="1" applyAlignment="1">
      <alignment horizontal="center"/>
    </xf>
    <xf numFmtId="0" fontId="0" fillId="0" borderId="0" xfId="0" applyBorder="1" applyAlignment="1">
      <alignment horizontal="left"/>
    </xf>
    <xf numFmtId="0" fontId="0" fillId="0" borderId="0" xfId="0" applyFont="1"/>
    <xf numFmtId="43" fontId="3" fillId="0" borderId="31" xfId="1" applyFont="1" applyBorder="1"/>
    <xf numFmtId="2" fontId="3" fillId="0" borderId="31" xfId="0" applyNumberFormat="1" applyFont="1" applyBorder="1"/>
    <xf numFmtId="165" fontId="3" fillId="0" borderId="31" xfId="1" applyNumberFormat="1" applyFont="1" applyBorder="1"/>
    <xf numFmtId="164" fontId="3" fillId="6" borderId="30" xfId="0" applyNumberFormat="1" applyFont="1" applyFill="1" applyBorder="1"/>
    <xf numFmtId="0" fontId="3" fillId="6" borderId="8" xfId="0" applyFont="1" applyFill="1" applyBorder="1"/>
    <xf numFmtId="2" fontId="0" fillId="6" borderId="9" xfId="0" applyNumberFormat="1" applyFill="1" applyBorder="1"/>
    <xf numFmtId="2" fontId="21" fillId="6" borderId="9" xfId="0" applyNumberFormat="1" applyFont="1" applyFill="1" applyBorder="1"/>
    <xf numFmtId="2" fontId="0" fillId="6" borderId="10" xfId="0" applyNumberFormat="1" applyFill="1" applyBorder="1"/>
    <xf numFmtId="0" fontId="0" fillId="6" borderId="10" xfId="0" applyFill="1" applyBorder="1"/>
    <xf numFmtId="43" fontId="0" fillId="0" borderId="11" xfId="1" applyFont="1" applyFill="1" applyBorder="1"/>
    <xf numFmtId="2" fontId="0" fillId="0" borderId="11" xfId="0" applyNumberFormat="1" applyFill="1" applyBorder="1"/>
    <xf numFmtId="2" fontId="0" fillId="0" borderId="11" xfId="0" applyNumberFormat="1" applyBorder="1"/>
    <xf numFmtId="0" fontId="27" fillId="0" borderId="0" xfId="0" applyFont="1"/>
    <xf numFmtId="0" fontId="0" fillId="0" borderId="6" xfId="0" applyBorder="1"/>
    <xf numFmtId="4" fontId="3" fillId="0" borderId="0" xfId="0" applyNumberFormat="1" applyFont="1"/>
    <xf numFmtId="0" fontId="0" fillId="5" borderId="3" xfId="0" applyFill="1" applyBorder="1" applyAlignment="1">
      <alignment horizontal="center"/>
    </xf>
    <xf numFmtId="3" fontId="0" fillId="5" borderId="4" xfId="0" applyNumberFormat="1" applyFill="1" applyBorder="1" applyAlignment="1">
      <alignment horizontal="center"/>
    </xf>
    <xf numFmtId="0" fontId="0" fillId="5" borderId="7" xfId="0" applyFill="1" applyBorder="1" applyAlignment="1">
      <alignment horizontal="center"/>
    </xf>
    <xf numFmtId="0" fontId="21" fillId="0" borderId="0" xfId="0" applyFont="1" applyBorder="1"/>
    <xf numFmtId="0" fontId="27" fillId="0" borderId="0" xfId="0" applyFont="1" applyFill="1"/>
    <xf numFmtId="4" fontId="3" fillId="0" borderId="0" xfId="0" applyNumberFormat="1" applyFont="1" applyBorder="1"/>
    <xf numFmtId="0" fontId="3" fillId="0" borderId="0" xfId="0" applyFont="1" applyFill="1" applyBorder="1" applyAlignment="1">
      <alignment horizontal="left"/>
    </xf>
    <xf numFmtId="0" fontId="21" fillId="0" borderId="12" xfId="0" applyFont="1" applyBorder="1"/>
    <xf numFmtId="0" fontId="21" fillId="0" borderId="11" xfId="0" applyFont="1" applyBorder="1"/>
    <xf numFmtId="0" fontId="21" fillId="0" borderId="23" xfId="0" applyFont="1" applyBorder="1"/>
    <xf numFmtId="3" fontId="0" fillId="0" borderId="23" xfId="0" applyNumberFormat="1" applyBorder="1"/>
    <xf numFmtId="0" fontId="1" fillId="0" borderId="11" xfId="0" applyFont="1" applyFill="1" applyBorder="1"/>
    <xf numFmtId="0" fontId="1" fillId="0" borderId="0" xfId="0" applyFont="1" applyFill="1" applyBorder="1" applyAlignment="1">
      <alignment horizontal="left"/>
    </xf>
    <xf numFmtId="0" fontId="1" fillId="0" borderId="0" xfId="0" applyFont="1" applyFill="1"/>
    <xf numFmtId="0" fontId="1" fillId="0" borderId="28" xfId="0" applyFont="1" applyFill="1" applyBorder="1"/>
    <xf numFmtId="0" fontId="30" fillId="0" borderId="12" xfId="0" applyFont="1" applyBorder="1"/>
    <xf numFmtId="3" fontId="1" fillId="5" borderId="10" xfId="0" applyNumberFormat="1" applyFont="1" applyFill="1" applyBorder="1" applyAlignment="1">
      <alignment horizontal="center"/>
    </xf>
    <xf numFmtId="0" fontId="1" fillId="0" borderId="10" xfId="0" applyFont="1" applyBorder="1" applyAlignment="1">
      <alignment wrapText="1"/>
    </xf>
    <xf numFmtId="49" fontId="1" fillId="0" borderId="10" xfId="0" applyNumberFormat="1" applyFont="1" applyBorder="1" applyAlignment="1">
      <alignment horizontal="center"/>
    </xf>
    <xf numFmtId="0" fontId="1" fillId="0" borderId="10" xfId="0" applyFont="1" applyBorder="1"/>
    <xf numFmtId="49" fontId="1" fillId="0" borderId="12" xfId="0" applyNumberFormat="1" applyFont="1" applyBorder="1" applyAlignment="1">
      <alignment horizontal="center"/>
    </xf>
    <xf numFmtId="0" fontId="1" fillId="0" borderId="9" xfId="0" applyFont="1" applyBorder="1" applyAlignment="1">
      <alignment wrapText="1"/>
    </xf>
    <xf numFmtId="8" fontId="1" fillId="0" borderId="10" xfId="0" applyNumberFormat="1" applyFont="1" applyBorder="1" applyAlignment="1">
      <alignment horizontal="left"/>
    </xf>
    <xf numFmtId="0" fontId="1" fillId="0" borderId="9" xfId="0" applyFont="1" applyBorder="1"/>
    <xf numFmtId="0" fontId="0" fillId="0" borderId="32" xfId="0" applyNumberFormat="1" applyFont="1" applyFill="1" applyBorder="1"/>
    <xf numFmtId="0" fontId="0" fillId="0" borderId="0" xfId="0" applyNumberFormat="1" applyBorder="1"/>
    <xf numFmtId="164" fontId="0" fillId="5" borderId="11" xfId="0" applyNumberFormat="1" applyFill="1" applyBorder="1"/>
    <xf numFmtId="0" fontId="0" fillId="5" borderId="29" xfId="0" applyFill="1" applyBorder="1"/>
    <xf numFmtId="2" fontId="0" fillId="5" borderId="11" xfId="0" applyNumberFormat="1" applyFill="1" applyBorder="1"/>
    <xf numFmtId="0" fontId="0" fillId="5" borderId="0" xfId="0" applyFill="1"/>
    <xf numFmtId="164" fontId="1" fillId="0" borderId="11" xfId="0" applyNumberFormat="1" applyFont="1" applyFill="1" applyBorder="1"/>
    <xf numFmtId="0" fontId="1" fillId="0" borderId="11" xfId="0" applyFont="1" applyBorder="1"/>
    <xf numFmtId="0" fontId="3" fillId="0" borderId="9" xfId="0" applyFont="1" applyBorder="1" applyAlignment="1">
      <alignment horizontal="center"/>
    </xf>
    <xf numFmtId="0" fontId="29" fillId="0" borderId="0" xfId="0" applyFont="1" applyFill="1"/>
    <xf numFmtId="0" fontId="29" fillId="0" borderId="11" xfId="0" applyNumberFormat="1" applyFont="1" applyFill="1" applyBorder="1"/>
    <xf numFmtId="0" fontId="5" fillId="5" borderId="0" xfId="0" applyFont="1" applyFill="1"/>
    <xf numFmtId="0" fontId="1" fillId="0" borderId="29" xfId="0" applyFont="1" applyFill="1" applyBorder="1"/>
    <xf numFmtId="1" fontId="29" fillId="0" borderId="0" xfId="0" applyNumberFormat="1" applyFont="1" applyFill="1" applyBorder="1" applyAlignment="1">
      <alignment horizontal="left"/>
    </xf>
    <xf numFmtId="164" fontId="0" fillId="0" borderId="23" xfId="0" applyNumberFormat="1" applyFill="1" applyBorder="1"/>
    <xf numFmtId="0" fontId="0" fillId="0" borderId="20" xfId="0" applyFill="1" applyBorder="1"/>
    <xf numFmtId="2" fontId="19" fillId="0" borderId="11" xfId="0" applyNumberFormat="1" applyFont="1" applyFill="1" applyBorder="1"/>
    <xf numFmtId="0" fontId="1" fillId="0" borderId="26" xfId="0" applyFont="1" applyBorder="1" applyAlignment="1">
      <alignment wrapText="1"/>
    </xf>
    <xf numFmtId="0" fontId="3" fillId="3" borderId="9" xfId="0" applyFont="1" applyFill="1" applyBorder="1"/>
    <xf numFmtId="0" fontId="3" fillId="3" borderId="26" xfId="0" applyFont="1" applyFill="1" applyBorder="1" applyAlignment="1">
      <alignment horizontal="center"/>
    </xf>
    <xf numFmtId="0" fontId="0" fillId="3" borderId="9" xfId="0" applyFill="1" applyBorder="1" applyAlignment="1">
      <alignment horizontal="center"/>
    </xf>
    <xf numFmtId="3" fontId="0" fillId="3" borderId="10" xfId="0" applyNumberFormat="1" applyFill="1" applyBorder="1" applyAlignment="1">
      <alignment horizontal="center"/>
    </xf>
    <xf numFmtId="166" fontId="24" fillId="3" borderId="10" xfId="1" applyNumberFormat="1" applyFont="1" applyFill="1" applyBorder="1" applyAlignment="1"/>
    <xf numFmtId="0" fontId="0" fillId="3" borderId="26" xfId="0" applyFill="1" applyBorder="1" applyAlignment="1">
      <alignment horizontal="center"/>
    </xf>
    <xf numFmtId="0" fontId="0" fillId="3" borderId="3" xfId="0" applyFill="1" applyBorder="1" applyAlignment="1">
      <alignment horizontal="center"/>
    </xf>
    <xf numFmtId="3" fontId="0" fillId="3" borderId="4" xfId="0" applyNumberFormat="1" applyFill="1" applyBorder="1" applyAlignment="1">
      <alignment horizontal="center"/>
    </xf>
    <xf numFmtId="0" fontId="0" fillId="3" borderId="7" xfId="0" applyFill="1" applyBorder="1" applyAlignment="1">
      <alignment horizontal="center"/>
    </xf>
    <xf numFmtId="0" fontId="21" fillId="3" borderId="10" xfId="0" applyFont="1" applyFill="1" applyBorder="1" applyAlignment="1">
      <alignment horizontal="center"/>
    </xf>
    <xf numFmtId="3" fontId="1" fillId="3" borderId="10" xfId="0" applyNumberFormat="1" applyFont="1" applyFill="1" applyBorder="1" applyAlignment="1">
      <alignment horizontal="center"/>
    </xf>
    <xf numFmtId="0" fontId="21" fillId="3" borderId="26" xfId="0" applyFont="1" applyFill="1" applyBorder="1" applyAlignment="1">
      <alignment horizontal="center"/>
    </xf>
    <xf numFmtId="2" fontId="29" fillId="0" borderId="11" xfId="0" applyNumberFormat="1" applyFont="1" applyFill="1" applyBorder="1"/>
    <xf numFmtId="43" fontId="29" fillId="0" borderId="11" xfId="1" applyFont="1" applyFill="1" applyBorder="1"/>
    <xf numFmtId="43" fontId="29" fillId="0" borderId="11" xfId="1" applyFont="1" applyFill="1" applyBorder="1" applyAlignment="1">
      <alignment horizontal="right"/>
    </xf>
    <xf numFmtId="2" fontId="1" fillId="0" borderId="11" xfId="0" applyNumberFormat="1" applyFont="1" applyFill="1" applyBorder="1"/>
    <xf numFmtId="43" fontId="1" fillId="0" borderId="11" xfId="1" applyFont="1" applyFill="1" applyBorder="1"/>
    <xf numFmtId="43" fontId="1" fillId="0" borderId="11" xfId="1" applyFont="1" applyFill="1" applyBorder="1" applyAlignment="1">
      <alignment horizontal="right"/>
    </xf>
    <xf numFmtId="43" fontId="0" fillId="0" borderId="11" xfId="1" applyFont="1" applyFill="1" applyBorder="1" applyAlignment="1">
      <alignment horizontal="right"/>
    </xf>
    <xf numFmtId="2" fontId="28" fillId="0" borderId="0" xfId="0" applyNumberFormat="1" applyFont="1" applyBorder="1"/>
    <xf numFmtId="43" fontId="0" fillId="0" borderId="0" xfId="1" applyFont="1" applyBorder="1" applyAlignment="1">
      <alignment horizontal="right"/>
    </xf>
    <xf numFmtId="0" fontId="25" fillId="0" borderId="26" xfId="0" applyFont="1" applyBorder="1" applyAlignment="1">
      <alignment wrapText="1"/>
    </xf>
    <xf numFmtId="0" fontId="0" fillId="0" borderId="14" xfId="0" applyNumberFormat="1" applyFont="1" applyFill="1" applyBorder="1"/>
    <xf numFmtId="0" fontId="0" fillId="0" borderId="17" xfId="0" applyNumberFormat="1" applyFont="1" applyFill="1" applyBorder="1"/>
    <xf numFmtId="0" fontId="3" fillId="4" borderId="9" xfId="0" applyFont="1" applyFill="1" applyBorder="1"/>
    <xf numFmtId="0" fontId="1" fillId="5" borderId="11" xfId="0" applyFont="1" applyFill="1" applyBorder="1"/>
    <xf numFmtId="0" fontId="0" fillId="5" borderId="14" xfId="0" applyNumberFormat="1" applyFont="1" applyFill="1" applyBorder="1"/>
    <xf numFmtId="2" fontId="1" fillId="5" borderId="11" xfId="0" applyNumberFormat="1" applyFont="1" applyFill="1" applyBorder="1"/>
    <xf numFmtId="43" fontId="1" fillId="5" borderId="11" xfId="1" applyFont="1" applyFill="1" applyBorder="1"/>
    <xf numFmtId="43" fontId="1" fillId="5" borderId="11" xfId="1" applyFont="1" applyFill="1" applyBorder="1" applyAlignment="1">
      <alignment horizontal="right"/>
    </xf>
    <xf numFmtId="0" fontId="1" fillId="5" borderId="0" xfId="0" applyFont="1" applyFill="1" applyBorder="1" applyAlignment="1">
      <alignment horizontal="left"/>
    </xf>
    <xf numFmtId="0" fontId="1" fillId="5" borderId="0" xfId="0" applyFont="1" applyFill="1"/>
    <xf numFmtId="0" fontId="29" fillId="5" borderId="14" xfId="0" applyNumberFormat="1" applyFont="1" applyFill="1" applyBorder="1"/>
    <xf numFmtId="43" fontId="0" fillId="5" borderId="11" xfId="1" applyFont="1" applyFill="1" applyBorder="1"/>
    <xf numFmtId="0" fontId="0" fillId="5" borderId="17" xfId="0" applyNumberFormat="1" applyFont="1" applyFill="1" applyBorder="1"/>
    <xf numFmtId="0" fontId="3" fillId="5" borderId="0" xfId="0" applyFont="1" applyFill="1" applyBorder="1" applyAlignment="1">
      <alignment horizontal="left"/>
    </xf>
    <xf numFmtId="0" fontId="1" fillId="5" borderId="16" xfId="0" applyFont="1" applyFill="1" applyBorder="1"/>
    <xf numFmtId="0" fontId="1" fillId="5" borderId="33" xfId="0" applyNumberFormat="1" applyFont="1" applyFill="1" applyBorder="1"/>
    <xf numFmtId="164" fontId="1" fillId="5" borderId="23" xfId="0" applyNumberFormat="1" applyFont="1" applyFill="1" applyBorder="1"/>
    <xf numFmtId="0" fontId="0" fillId="5" borderId="20" xfId="0" applyFont="1" applyFill="1" applyBorder="1"/>
    <xf numFmtId="43" fontId="24" fillId="5" borderId="11" xfId="1" applyFont="1" applyFill="1" applyBorder="1"/>
    <xf numFmtId="2" fontId="24" fillId="5" borderId="11" xfId="0" applyNumberFormat="1" applyFont="1" applyFill="1" applyBorder="1"/>
    <xf numFmtId="0" fontId="24" fillId="5" borderId="0" xfId="0" applyFont="1" applyFill="1"/>
    <xf numFmtId="164" fontId="1" fillId="0" borderId="0" xfId="0" applyNumberFormat="1" applyFont="1" applyBorder="1" applyAlignment="1">
      <alignment horizontal="center"/>
    </xf>
    <xf numFmtId="0" fontId="0" fillId="5" borderId="11" xfId="0" applyNumberFormat="1" applyFont="1" applyFill="1" applyBorder="1"/>
    <xf numFmtId="0" fontId="1" fillId="0" borderId="12" xfId="0" applyFont="1" applyFill="1" applyBorder="1"/>
    <xf numFmtId="0" fontId="1" fillId="0" borderId="13" xfId="0" applyFont="1" applyFill="1" applyBorder="1"/>
    <xf numFmtId="0" fontId="21" fillId="0" borderId="28" xfId="0" applyFont="1" applyBorder="1"/>
    <xf numFmtId="0" fontId="3" fillId="0" borderId="8" xfId="0" applyFont="1" applyBorder="1"/>
    <xf numFmtId="0" fontId="3" fillId="0" borderId="8" xfId="0" applyFont="1" applyFill="1" applyBorder="1"/>
    <xf numFmtId="43" fontId="3" fillId="0" borderId="8" xfId="1" applyNumberFormat="1" applyFont="1" applyBorder="1"/>
    <xf numFmtId="4" fontId="3" fillId="0" borderId="8" xfId="0" applyNumberFormat="1" applyFont="1" applyBorder="1"/>
    <xf numFmtId="0" fontId="0" fillId="0" borderId="28" xfId="0" applyBorder="1"/>
    <xf numFmtId="4" fontId="30" fillId="0" borderId="0" xfId="0" applyNumberFormat="1" applyFont="1"/>
    <xf numFmtId="43" fontId="30" fillId="0" borderId="0" xfId="1" applyFont="1"/>
    <xf numFmtId="4" fontId="26" fillId="0" borderId="0" xfId="0" applyNumberFormat="1" applyFont="1"/>
    <xf numFmtId="4" fontId="30" fillId="0" borderId="16" xfId="0" applyNumberFormat="1" applyFont="1" applyBorder="1"/>
    <xf numFmtId="0" fontId="30" fillId="0" borderId="0" xfId="0" applyFont="1"/>
    <xf numFmtId="0" fontId="1" fillId="0" borderId="23" xfId="0" applyFont="1" applyBorder="1"/>
    <xf numFmtId="4" fontId="0" fillId="0" borderId="23" xfId="0" applyNumberFormat="1" applyBorder="1"/>
    <xf numFmtId="4" fontId="30" fillId="0" borderId="8" xfId="0" applyNumberFormat="1" applyFont="1" applyBorder="1"/>
    <xf numFmtId="0" fontId="0" fillId="0" borderId="9" xfId="0" applyBorder="1" applyAlignment="1">
      <alignment horizontal="center"/>
    </xf>
    <xf numFmtId="3" fontId="0" fillId="0" borderId="26" xfId="0" applyNumberFormat="1" applyBorder="1" applyAlignment="1">
      <alignment horizontal="center"/>
    </xf>
    <xf numFmtId="8" fontId="0" fillId="0" borderId="26" xfId="0" applyNumberFormat="1" applyBorder="1" applyAlignment="1">
      <alignment horizontal="center"/>
    </xf>
    <xf numFmtId="0" fontId="1" fillId="0" borderId="26" xfId="0" applyFont="1" applyBorder="1" applyAlignment="1">
      <alignment horizontal="center"/>
    </xf>
    <xf numFmtId="6" fontId="0" fillId="0" borderId="26" xfId="0" applyNumberFormat="1" applyBorder="1" applyAlignment="1">
      <alignment horizontal="center"/>
    </xf>
    <xf numFmtId="4" fontId="1" fillId="0" borderId="28" xfId="0" applyNumberFormat="1" applyFont="1" applyBorder="1"/>
    <xf numFmtId="0" fontId="33" fillId="0" borderId="0" xfId="0" applyFont="1"/>
    <xf numFmtId="0" fontId="29" fillId="0" borderId="28" xfId="0" applyFont="1" applyFill="1" applyBorder="1"/>
    <xf numFmtId="0" fontId="29" fillId="5" borderId="0" xfId="0" applyFont="1" applyFill="1"/>
    <xf numFmtId="43" fontId="0" fillId="5" borderId="11" xfId="1" applyFont="1" applyFill="1" applyBorder="1" applyAlignment="1">
      <alignment horizontal="right"/>
    </xf>
    <xf numFmtId="0" fontId="34" fillId="0" borderId="0" xfId="0" applyFont="1"/>
    <xf numFmtId="0" fontId="34" fillId="0" borderId="24" xfId="0" applyFont="1" applyBorder="1"/>
    <xf numFmtId="0" fontId="35" fillId="0" borderId="0" xfId="0" applyFont="1"/>
    <xf numFmtId="0" fontId="0" fillId="0" borderId="0" xfId="0" applyAlignment="1">
      <alignment horizontal="right"/>
    </xf>
    <xf numFmtId="0" fontId="9" fillId="0" borderId="0" xfId="0" applyFont="1" applyAlignment="1">
      <alignment horizontal="right"/>
    </xf>
    <xf numFmtId="43" fontId="34" fillId="0" borderId="0" xfId="1" applyFont="1" applyAlignment="1">
      <alignment horizontal="right"/>
    </xf>
    <xf numFmtId="4" fontId="34" fillId="0" borderId="0" xfId="0" applyNumberFormat="1" applyFont="1" applyAlignment="1">
      <alignment horizontal="right"/>
    </xf>
    <xf numFmtId="43" fontId="34" fillId="0" borderId="0" xfId="1" applyNumberFormat="1" applyFont="1" applyAlignment="1">
      <alignment horizontal="right"/>
    </xf>
    <xf numFmtId="2" fontId="34" fillId="0" borderId="0" xfId="0" applyNumberFormat="1" applyFont="1" applyAlignment="1">
      <alignment horizontal="right"/>
    </xf>
    <xf numFmtId="3" fontId="34" fillId="0" borderId="0" xfId="0" applyNumberFormat="1" applyFont="1" applyAlignment="1">
      <alignment horizontal="right"/>
    </xf>
    <xf numFmtId="0" fontId="34" fillId="0" borderId="0" xfId="0" applyFont="1" applyAlignment="1">
      <alignment horizontal="right"/>
    </xf>
    <xf numFmtId="43" fontId="35" fillId="0" borderId="25" xfId="1" applyFont="1" applyBorder="1" applyAlignment="1">
      <alignment horizontal="right"/>
    </xf>
    <xf numFmtId="0" fontId="1" fillId="5" borderId="11" xfId="0" applyNumberFormat="1" applyFont="1" applyFill="1" applyBorder="1"/>
    <xf numFmtId="0" fontId="22" fillId="5" borderId="0" xfId="0" applyFont="1" applyFill="1" applyBorder="1" applyAlignment="1">
      <alignment horizontal="left"/>
    </xf>
    <xf numFmtId="0" fontId="1" fillId="5" borderId="29" xfId="0" applyFont="1" applyFill="1" applyBorder="1"/>
    <xf numFmtId="0" fontId="1" fillId="0" borderId="15" xfId="0" applyFont="1" applyFill="1" applyBorder="1"/>
    <xf numFmtId="0" fontId="1" fillId="5" borderId="15" xfId="0" applyFont="1" applyFill="1" applyBorder="1"/>
    <xf numFmtId="0" fontId="1" fillId="5" borderId="14" xfId="0" applyNumberFormat="1" applyFont="1" applyFill="1" applyBorder="1"/>
    <xf numFmtId="0" fontId="0" fillId="5" borderId="33" xfId="0" applyNumberFormat="1" applyFont="1" applyFill="1" applyBorder="1"/>
    <xf numFmtId="0" fontId="0" fillId="5" borderId="16" xfId="0" applyNumberFormat="1" applyFont="1" applyFill="1" applyBorder="1"/>
    <xf numFmtId="0" fontId="0" fillId="0" borderId="16" xfId="0" applyNumberFormat="1" applyFont="1" applyFill="1" applyBorder="1"/>
    <xf numFmtId="0" fontId="29" fillId="0" borderId="16" xfId="0" applyNumberFormat="1" applyFont="1" applyFill="1" applyBorder="1"/>
    <xf numFmtId="0" fontId="3" fillId="5" borderId="9" xfId="0" applyFont="1" applyFill="1" applyBorder="1"/>
    <xf numFmtId="0" fontId="3" fillId="5" borderId="26" xfId="0" applyFont="1" applyFill="1" applyBorder="1" applyAlignment="1">
      <alignment horizontal="center"/>
    </xf>
    <xf numFmtId="0" fontId="1" fillId="0" borderId="15" xfId="0" applyFont="1" applyFill="1" applyBorder="1" applyAlignment="1">
      <alignment wrapText="1"/>
    </xf>
    <xf numFmtId="2" fontId="1" fillId="5" borderId="35" xfId="0" applyNumberFormat="1" applyFont="1" applyFill="1" applyBorder="1"/>
    <xf numFmtId="43" fontId="1" fillId="5" borderId="35" xfId="1" applyFont="1" applyFill="1" applyBorder="1"/>
    <xf numFmtId="43" fontId="1" fillId="5" borderId="35" xfId="1" applyFont="1" applyFill="1" applyBorder="1" applyAlignment="1">
      <alignment horizontal="right"/>
    </xf>
    <xf numFmtId="43" fontId="37" fillId="0" borderId="8" xfId="1" applyFont="1" applyBorder="1" applyAlignment="1">
      <alignment horizontal="right"/>
    </xf>
    <xf numFmtId="0" fontId="36" fillId="0" borderId="0" xfId="0" applyNumberFormat="1" applyFont="1" applyBorder="1"/>
    <xf numFmtId="44" fontId="37" fillId="0" borderId="8" xfId="0" applyNumberFormat="1" applyFont="1" applyBorder="1"/>
    <xf numFmtId="44" fontId="37" fillId="0" borderId="8" xfId="1" applyNumberFormat="1" applyFont="1" applyBorder="1"/>
    <xf numFmtId="7" fontId="37" fillId="0" borderId="8" xfId="1" applyNumberFormat="1" applyFont="1" applyBorder="1"/>
    <xf numFmtId="0" fontId="26" fillId="0" borderId="18" xfId="0" applyFont="1" applyBorder="1"/>
    <xf numFmtId="0" fontId="26" fillId="0" borderId="0" xfId="0" applyFont="1" applyBorder="1"/>
    <xf numFmtId="0" fontId="26" fillId="0" borderId="19" xfId="0" applyFont="1" applyBorder="1"/>
    <xf numFmtId="0" fontId="26" fillId="0" borderId="0" xfId="0" applyFont="1" applyFill="1" applyBorder="1"/>
    <xf numFmtId="0" fontId="1" fillId="0" borderId="22" xfId="0" applyFont="1" applyBorder="1"/>
    <xf numFmtId="0" fontId="1" fillId="0" borderId="11" xfId="0" applyNumberFormat="1" applyFont="1" applyFill="1" applyBorder="1"/>
    <xf numFmtId="0" fontId="1" fillId="5" borderId="17" xfId="0" applyNumberFormat="1" applyFont="1" applyFill="1" applyBorder="1"/>
    <xf numFmtId="0" fontId="1" fillId="0" borderId="17" xfId="0" applyNumberFormat="1" applyFont="1" applyFill="1" applyBorder="1"/>
    <xf numFmtId="0" fontId="1" fillId="0" borderId="21" xfId="0" applyFont="1" applyFill="1" applyBorder="1" applyAlignment="1">
      <alignment horizontal="left"/>
    </xf>
    <xf numFmtId="0" fontId="1" fillId="0" borderId="21" xfId="0" applyFont="1" applyFill="1" applyBorder="1"/>
    <xf numFmtId="0" fontId="1" fillId="0" borderId="23" xfId="0" applyNumberFormat="1" applyFont="1" applyFill="1" applyBorder="1"/>
    <xf numFmtId="43" fontId="1" fillId="0" borderId="23" xfId="1" applyFont="1" applyFill="1" applyBorder="1" applyAlignment="1">
      <alignment horizontal="right"/>
    </xf>
    <xf numFmtId="2" fontId="1" fillId="0" borderId="23" xfId="0" applyNumberFormat="1" applyFont="1" applyFill="1" applyBorder="1"/>
    <xf numFmtId="43" fontId="1" fillId="0" borderId="23" xfId="1" applyFont="1" applyFill="1" applyBorder="1"/>
    <xf numFmtId="0" fontId="0" fillId="5" borderId="11" xfId="0" applyFill="1" applyBorder="1"/>
    <xf numFmtId="3" fontId="0" fillId="5" borderId="11" xfId="0" applyNumberFormat="1" applyFill="1" applyBorder="1"/>
    <xf numFmtId="0" fontId="21" fillId="5" borderId="11" xfId="0" applyFont="1" applyFill="1" applyBorder="1"/>
    <xf numFmtId="3" fontId="0" fillId="5" borderId="28" xfId="0" applyNumberFormat="1" applyFill="1" applyBorder="1"/>
    <xf numFmtId="0" fontId="21" fillId="5" borderId="28" xfId="0" applyFont="1" applyFill="1" applyBorder="1"/>
    <xf numFmtId="3" fontId="0" fillId="5" borderId="8" xfId="0" applyNumberFormat="1" applyFill="1" applyBorder="1"/>
    <xf numFmtId="3" fontId="0" fillId="5" borderId="17" xfId="0" applyNumberFormat="1" applyFill="1" applyBorder="1"/>
    <xf numFmtId="0" fontId="38" fillId="0" borderId="0" xfId="0" applyFont="1"/>
    <xf numFmtId="8" fontId="0" fillId="0" borderId="11" xfId="0" applyNumberFormat="1" applyBorder="1" applyAlignment="1">
      <alignment horizontal="center"/>
    </xf>
    <xf numFmtId="3" fontId="0" fillId="0" borderId="36" xfId="0" applyNumberFormat="1" applyBorder="1" applyAlignment="1">
      <alignment horizontal="center"/>
    </xf>
    <xf numFmtId="3" fontId="30" fillId="0" borderId="9" xfId="0" applyNumberFormat="1" applyFont="1" applyBorder="1" applyAlignment="1">
      <alignment horizontal="center"/>
    </xf>
    <xf numFmtId="166" fontId="0" fillId="5" borderId="11" xfId="1" applyNumberFormat="1" applyFont="1" applyFill="1" applyBorder="1"/>
    <xf numFmtId="166" fontId="3" fillId="3" borderId="23" xfId="1" applyNumberFormat="1" applyFont="1" applyFill="1" applyBorder="1"/>
    <xf numFmtId="166" fontId="3" fillId="3" borderId="11" xfId="1" applyNumberFormat="1" applyFont="1" applyFill="1" applyBorder="1"/>
    <xf numFmtId="43" fontId="3" fillId="3" borderId="11" xfId="1" applyNumberFormat="1" applyFont="1" applyFill="1" applyBorder="1"/>
    <xf numFmtId="4" fontId="3" fillId="3" borderId="11" xfId="0" applyNumberFormat="1" applyFont="1" applyFill="1" applyBorder="1"/>
    <xf numFmtId="43" fontId="3" fillId="3" borderId="28" xfId="1" applyNumberFormat="1" applyFont="1" applyFill="1" applyBorder="1"/>
    <xf numFmtId="3" fontId="3" fillId="3" borderId="23" xfId="0" applyNumberFormat="1" applyFont="1" applyFill="1" applyBorder="1"/>
    <xf numFmtId="4" fontId="3" fillId="3" borderId="28" xfId="0" applyNumberFormat="1" applyFont="1" applyFill="1" applyBorder="1"/>
    <xf numFmtId="8" fontId="28" fillId="0" borderId="9" xfId="0" applyNumberFormat="1" applyFont="1" applyBorder="1" applyAlignment="1">
      <alignment horizontal="center"/>
    </xf>
    <xf numFmtId="8" fontId="30" fillId="0" borderId="6" xfId="0" applyNumberFormat="1" applyFont="1" applyBorder="1" applyAlignment="1">
      <alignment horizontal="center"/>
    </xf>
    <xf numFmtId="8" fontId="26" fillId="5" borderId="29" xfId="0" applyNumberFormat="1" applyFont="1" applyFill="1" applyBorder="1" applyAlignment="1">
      <alignment horizontal="center"/>
    </xf>
    <xf numFmtId="8" fontId="26" fillId="0" borderId="13" xfId="0" applyNumberFormat="1" applyFont="1" applyBorder="1" applyAlignment="1">
      <alignment horizontal="center"/>
    </xf>
    <xf numFmtId="2" fontId="1" fillId="6" borderId="9" xfId="0" applyNumberFormat="1" applyFont="1" applyFill="1" applyBorder="1"/>
    <xf numFmtId="43" fontId="0" fillId="6" borderId="9" xfId="1" applyFont="1" applyFill="1" applyBorder="1" applyAlignment="1">
      <alignment horizontal="right"/>
    </xf>
    <xf numFmtId="43" fontId="0" fillId="6" borderId="9" xfId="1" applyFont="1" applyFill="1" applyBorder="1"/>
    <xf numFmtId="2" fontId="0" fillId="5" borderId="28" xfId="0" applyNumberFormat="1" applyFill="1" applyBorder="1"/>
    <xf numFmtId="43" fontId="0" fillId="5" borderId="28" xfId="1" applyFont="1" applyFill="1" applyBorder="1"/>
    <xf numFmtId="43" fontId="0" fillId="5" borderId="28" xfId="1" applyFont="1" applyFill="1" applyBorder="1" applyAlignment="1">
      <alignment horizontal="right"/>
    </xf>
    <xf numFmtId="0" fontId="29" fillId="0" borderId="11" xfId="0" applyFont="1" applyFill="1" applyBorder="1"/>
    <xf numFmtId="2" fontId="0" fillId="0" borderId="28" xfId="0" applyNumberFormat="1" applyFill="1" applyBorder="1"/>
    <xf numFmtId="43" fontId="0" fillId="0" borderId="28" xfId="1" applyFont="1" applyFill="1" applyBorder="1" applyAlignment="1">
      <alignment horizontal="right"/>
    </xf>
    <xf numFmtId="43" fontId="0" fillId="0" borderId="28" xfId="1" applyFont="1" applyFill="1" applyBorder="1"/>
    <xf numFmtId="0" fontId="0" fillId="5" borderId="29" xfId="0" applyFont="1" applyFill="1" applyBorder="1"/>
    <xf numFmtId="0" fontId="0" fillId="0" borderId="11" xfId="0" applyNumberFormat="1" applyBorder="1"/>
    <xf numFmtId="43" fontId="0" fillId="0" borderId="11" xfId="1" applyFont="1" applyBorder="1" applyAlignment="1">
      <alignment horizontal="right"/>
    </xf>
    <xf numFmtId="43" fontId="0" fillId="0" borderId="11" xfId="1" applyFont="1" applyBorder="1"/>
    <xf numFmtId="0" fontId="1" fillId="0" borderId="18" xfId="0" applyFont="1" applyBorder="1"/>
    <xf numFmtId="0" fontId="1" fillId="0" borderId="0" xfId="0" applyFont="1" applyBorder="1"/>
    <xf numFmtId="0" fontId="1" fillId="0" borderId="19" xfId="0" applyFont="1" applyBorder="1"/>
    <xf numFmtId="0" fontId="0" fillId="0" borderId="34" xfId="0" applyBorder="1"/>
    <xf numFmtId="2" fontId="26" fillId="0" borderId="37" xfId="0" applyNumberFormat="1" applyFont="1" applyBorder="1"/>
    <xf numFmtId="4" fontId="26" fillId="0" borderId="27" xfId="0" applyNumberFormat="1" applyFont="1" applyBorder="1"/>
    <xf numFmtId="4" fontId="3" fillId="3" borderId="1" xfId="0" applyNumberFormat="1" applyFont="1" applyFill="1" applyBorder="1"/>
    <xf numFmtId="0" fontId="3" fillId="4" borderId="2" xfId="0" applyNumberFormat="1" applyFont="1" applyFill="1" applyBorder="1"/>
    <xf numFmtId="43" fontId="2" fillId="6" borderId="10" xfId="1" applyFont="1" applyFill="1" applyBorder="1" applyAlignment="1">
      <alignment horizontal="right"/>
    </xf>
    <xf numFmtId="43" fontId="0" fillId="6" borderId="10" xfId="1" applyFont="1" applyFill="1" applyBorder="1"/>
    <xf numFmtId="0" fontId="0" fillId="5" borderId="38" xfId="0" applyNumberFormat="1" applyFont="1" applyFill="1" applyBorder="1"/>
    <xf numFmtId="0" fontId="0" fillId="5" borderId="39" xfId="0" applyNumberFormat="1" applyFont="1" applyFill="1" applyBorder="1"/>
    <xf numFmtId="0" fontId="1" fillId="0" borderId="40" xfId="0" applyFont="1" applyFill="1" applyBorder="1"/>
    <xf numFmtId="7" fontId="1" fillId="5" borderId="41" xfId="1" applyNumberFormat="1" applyFont="1" applyFill="1" applyBorder="1"/>
    <xf numFmtId="0" fontId="0" fillId="5" borderId="36" xfId="0" applyNumberFormat="1" applyFont="1" applyFill="1" applyBorder="1"/>
    <xf numFmtId="7" fontId="1" fillId="0" borderId="42" xfId="1" applyNumberFormat="1" applyFont="1" applyFill="1" applyBorder="1"/>
    <xf numFmtId="7" fontId="1" fillId="5" borderId="42" xfId="1" applyNumberFormat="1" applyFont="1" applyFill="1" applyBorder="1"/>
    <xf numFmtId="0" fontId="0" fillId="5" borderId="36" xfId="0" applyNumberFormat="1" applyFont="1" applyFill="1" applyBorder="1" applyAlignment="1">
      <alignment vertical="center"/>
    </xf>
    <xf numFmtId="0" fontId="1" fillId="5" borderId="36" xfId="0" applyNumberFormat="1" applyFont="1" applyFill="1" applyBorder="1"/>
    <xf numFmtId="0" fontId="1" fillId="0" borderId="43" xfId="0" applyNumberFormat="1" applyFont="1" applyFill="1" applyBorder="1"/>
    <xf numFmtId="0" fontId="1" fillId="0" borderId="36" xfId="0" applyNumberFormat="1" applyFont="1" applyFill="1" applyBorder="1"/>
    <xf numFmtId="0" fontId="1" fillId="0" borderId="44" xfId="0" applyNumberFormat="1" applyFont="1" applyFill="1" applyBorder="1"/>
    <xf numFmtId="7" fontId="1" fillId="0" borderId="45" xfId="1" applyNumberFormat="1" applyFont="1" applyFill="1" applyBorder="1"/>
    <xf numFmtId="7" fontId="1" fillId="5" borderId="46" xfId="1" applyNumberFormat="1" applyFont="1" applyFill="1" applyBorder="1"/>
    <xf numFmtId="7" fontId="0" fillId="0" borderId="42" xfId="1" applyNumberFormat="1" applyFont="1" applyFill="1" applyBorder="1"/>
    <xf numFmtId="0" fontId="29" fillId="0" borderId="43" xfId="0" applyNumberFormat="1" applyFont="1" applyFill="1" applyBorder="1"/>
    <xf numFmtId="43" fontId="29" fillId="0" borderId="46" xfId="1" applyNumberFormat="1" applyFont="1" applyFill="1" applyBorder="1"/>
    <xf numFmtId="7" fontId="0" fillId="5" borderId="42" xfId="1" applyNumberFormat="1" applyFont="1" applyFill="1" applyBorder="1"/>
    <xf numFmtId="7" fontId="0" fillId="5" borderId="46" xfId="1" applyNumberFormat="1" applyFont="1" applyFill="1" applyBorder="1"/>
    <xf numFmtId="7" fontId="0" fillId="0" borderId="46" xfId="1" applyNumberFormat="1" applyFont="1" applyFill="1" applyBorder="1"/>
    <xf numFmtId="43" fontId="29" fillId="0" borderId="42" xfId="1" applyNumberFormat="1" applyFont="1" applyFill="1" applyBorder="1"/>
    <xf numFmtId="43" fontId="0" fillId="5" borderId="42" xfId="1" applyNumberFormat="1" applyFont="1" applyFill="1" applyBorder="1"/>
    <xf numFmtId="7" fontId="0" fillId="0" borderId="42" xfId="1" applyNumberFormat="1" applyFont="1" applyBorder="1"/>
    <xf numFmtId="0" fontId="1" fillId="5" borderId="47" xfId="0" applyNumberFormat="1" applyFont="1" applyFill="1" applyBorder="1"/>
    <xf numFmtId="0" fontId="1" fillId="5" borderId="32" xfId="0" applyFont="1" applyFill="1" applyBorder="1"/>
    <xf numFmtId="2" fontId="1" fillId="5" borderId="32" xfId="0" applyNumberFormat="1" applyFont="1" applyFill="1" applyBorder="1"/>
    <xf numFmtId="43" fontId="1" fillId="5" borderId="32" xfId="1" applyFont="1" applyFill="1" applyBorder="1"/>
    <xf numFmtId="43" fontId="1" fillId="5" borderId="32" xfId="1" applyFont="1" applyFill="1" applyBorder="1" applyAlignment="1">
      <alignment horizontal="right"/>
    </xf>
    <xf numFmtId="7" fontId="1" fillId="5" borderId="48" xfId="1" applyNumberFormat="1" applyFont="1" applyFill="1" applyBorder="1"/>
    <xf numFmtId="7" fontId="0" fillId="6" borderId="9" xfId="1" applyNumberFormat="1" applyFont="1" applyFill="1" applyBorder="1"/>
    <xf numFmtId="7" fontId="0" fillId="6" borderId="26" xfId="1" applyNumberFormat="1" applyFont="1" applyFill="1" applyBorder="1"/>
    <xf numFmtId="0" fontId="1" fillId="5" borderId="44" xfId="0" applyNumberFormat="1" applyFont="1" applyFill="1" applyBorder="1"/>
    <xf numFmtId="2" fontId="39" fillId="0" borderId="0" xfId="0" applyNumberFormat="1" applyFont="1"/>
    <xf numFmtId="0" fontId="40" fillId="0" borderId="0" xfId="0" applyFont="1"/>
    <xf numFmtId="4" fontId="40" fillId="0" borderId="0" xfId="0" applyNumberFormat="1" applyFont="1" applyAlignment="1">
      <alignment horizontal="right"/>
    </xf>
    <xf numFmtId="6" fontId="0" fillId="0" borderId="0" xfId="0" applyNumberFormat="1" applyAlignment="1">
      <alignment horizontal="right"/>
    </xf>
    <xf numFmtId="0" fontId="11" fillId="0" borderId="0" xfId="0" applyFont="1" applyAlignment="1">
      <alignment horizontal="center"/>
    </xf>
    <xf numFmtId="2" fontId="6" fillId="0" borderId="0" xfId="0" applyNumberFormat="1" applyFont="1" applyAlignment="1">
      <alignment horizontal="center"/>
    </xf>
    <xf numFmtId="2" fontId="7" fillId="0" borderId="0" xfId="0" applyNumberFormat="1" applyFont="1" applyAlignment="1">
      <alignment horizontal="center"/>
    </xf>
    <xf numFmtId="2" fontId="9" fillId="0" borderId="0" xfId="0" applyNumberFormat="1" applyFont="1" applyAlignment="1">
      <alignment horizontal="center"/>
    </xf>
    <xf numFmtId="8" fontId="1" fillId="0" borderId="10" xfId="0" applyNumberFormat="1" applyFont="1" applyBorder="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B42" sqref="B42"/>
    </sheetView>
  </sheetViews>
  <sheetFormatPr defaultRowHeight="12.75" x14ac:dyDescent="0.2"/>
  <cols>
    <col min="1" max="1" width="9.140625" style="5"/>
    <col min="2" max="2" width="42.28515625" bestFit="1" customWidth="1"/>
    <col min="3" max="3" width="10.85546875" style="1" bestFit="1" customWidth="1"/>
    <col min="4" max="4" width="10.85546875" style="1" customWidth="1"/>
    <col min="5" max="5" width="11.28515625" style="1" bestFit="1" customWidth="1"/>
    <col min="6" max="6" width="11.85546875" style="1" bestFit="1" customWidth="1"/>
    <col min="7" max="7" width="10.7109375" style="1" customWidth="1"/>
    <col min="8" max="8" width="11.85546875" style="1" bestFit="1" customWidth="1"/>
    <col min="9" max="9" width="10.85546875" bestFit="1" customWidth="1"/>
  </cols>
  <sheetData>
    <row r="1" spans="1:16" x14ac:dyDescent="0.2">
      <c r="A1" s="128"/>
      <c r="B1" s="11"/>
      <c r="C1" s="12"/>
      <c r="D1" s="12"/>
      <c r="E1" s="12"/>
      <c r="F1" s="12"/>
      <c r="G1" s="12"/>
      <c r="H1" s="12"/>
      <c r="I1" s="13"/>
    </row>
    <row r="2" spans="1:16" x14ac:dyDescent="0.2">
      <c r="A2" s="240"/>
      <c r="B2" s="138"/>
      <c r="C2" s="49"/>
      <c r="D2" s="49" t="s">
        <v>259</v>
      </c>
      <c r="E2" s="49"/>
      <c r="F2" s="49"/>
      <c r="G2" s="50"/>
      <c r="H2" s="50"/>
      <c r="I2" s="13"/>
    </row>
    <row r="3" spans="1:16" ht="13.5" thickBot="1" x14ac:dyDescent="0.25">
      <c r="A3" s="129"/>
      <c r="B3" s="48"/>
      <c r="C3" s="49"/>
      <c r="D3" s="49"/>
      <c r="E3" s="49"/>
      <c r="F3" s="49"/>
      <c r="G3" s="50"/>
      <c r="H3" s="50"/>
      <c r="I3" s="13"/>
    </row>
    <row r="4" spans="1:16" ht="13.5" thickBot="1" x14ac:dyDescent="0.25">
      <c r="A4" s="128"/>
      <c r="B4" s="13"/>
      <c r="C4" s="14"/>
      <c r="D4" s="145" t="s">
        <v>12</v>
      </c>
      <c r="E4" s="145" t="s">
        <v>5</v>
      </c>
      <c r="F4" s="145" t="s">
        <v>21</v>
      </c>
      <c r="G4" s="145"/>
      <c r="H4" s="145" t="s">
        <v>13</v>
      </c>
      <c r="I4" s="145"/>
    </row>
    <row r="5" spans="1:16" ht="13.5" thickBot="1" x14ac:dyDescent="0.25">
      <c r="A5" s="143" t="s">
        <v>0</v>
      </c>
      <c r="B5" s="144" t="s">
        <v>9</v>
      </c>
      <c r="C5" s="146" t="s">
        <v>10</v>
      </c>
      <c r="D5" s="147" t="s">
        <v>19</v>
      </c>
      <c r="E5" s="147" t="s">
        <v>20</v>
      </c>
      <c r="F5" s="147" t="s">
        <v>22</v>
      </c>
      <c r="G5" s="147" t="s">
        <v>11</v>
      </c>
      <c r="H5" s="147" t="s">
        <v>23</v>
      </c>
      <c r="I5" s="148" t="s">
        <v>7</v>
      </c>
    </row>
    <row r="6" spans="1:16" s="239" customFormat="1" x14ac:dyDescent="0.2">
      <c r="A6" s="235" t="s">
        <v>261</v>
      </c>
      <c r="B6" s="236" t="s">
        <v>199</v>
      </c>
      <c r="C6" s="237">
        <v>6250</v>
      </c>
      <c r="D6" s="238"/>
      <c r="E6" s="237"/>
      <c r="F6" s="238"/>
      <c r="G6" s="237"/>
      <c r="H6" s="238"/>
      <c r="I6" s="237">
        <v>6250</v>
      </c>
      <c r="K6" s="184"/>
      <c r="L6" s="184"/>
      <c r="M6" s="184"/>
      <c r="N6" s="184"/>
      <c r="O6" s="184"/>
      <c r="P6" s="184"/>
    </row>
    <row r="7" spans="1:16" s="73" customFormat="1" x14ac:dyDescent="0.2">
      <c r="A7" s="193" t="s">
        <v>260</v>
      </c>
      <c r="B7" s="194" t="s">
        <v>200</v>
      </c>
      <c r="C7" s="149"/>
      <c r="D7" s="97"/>
      <c r="E7" s="149"/>
      <c r="F7" s="150"/>
      <c r="G7" s="150"/>
      <c r="H7" s="150">
        <v>290.18</v>
      </c>
      <c r="I7" s="149">
        <f t="shared" ref="I7:I9" si="0">SUM(C7:H7)</f>
        <v>290.18</v>
      </c>
      <c r="J7" s="159"/>
      <c r="K7" s="159"/>
      <c r="L7" s="159"/>
      <c r="M7" s="159"/>
      <c r="N7" s="159"/>
      <c r="O7" s="159"/>
      <c r="P7" s="159"/>
    </row>
    <row r="8" spans="1:16" s="74" customFormat="1" x14ac:dyDescent="0.2">
      <c r="A8" s="185" t="s">
        <v>273</v>
      </c>
      <c r="B8" s="131" t="s">
        <v>198</v>
      </c>
      <c r="C8" s="149"/>
      <c r="D8" s="149"/>
      <c r="E8" s="149"/>
      <c r="F8" s="150">
        <v>169.82</v>
      </c>
      <c r="G8" s="149"/>
      <c r="H8" s="150"/>
      <c r="I8" s="149">
        <f t="shared" si="0"/>
        <v>169.82</v>
      </c>
      <c r="K8" s="73"/>
      <c r="L8" s="73"/>
      <c r="M8" s="73"/>
      <c r="N8" s="73"/>
      <c r="O8" s="73"/>
      <c r="P8" s="73"/>
    </row>
    <row r="9" spans="1:16" s="184" customFormat="1" x14ac:dyDescent="0.2">
      <c r="A9" s="181" t="s">
        <v>271</v>
      </c>
      <c r="B9" s="182" t="s">
        <v>206</v>
      </c>
      <c r="C9" s="183"/>
      <c r="D9" s="183"/>
      <c r="E9" s="183"/>
      <c r="F9" s="183"/>
      <c r="G9" s="183">
        <v>929.62</v>
      </c>
      <c r="H9" s="183"/>
      <c r="I9" s="183">
        <f t="shared" si="0"/>
        <v>929.62</v>
      </c>
    </row>
    <row r="10" spans="1:16" s="74" customFormat="1" x14ac:dyDescent="0.2">
      <c r="A10" s="185" t="s">
        <v>260</v>
      </c>
      <c r="B10" s="130" t="s">
        <v>201</v>
      </c>
      <c r="C10" s="149"/>
      <c r="D10" s="195"/>
      <c r="E10" s="149">
        <v>449.25</v>
      </c>
      <c r="F10" s="150"/>
      <c r="G10" s="149"/>
      <c r="H10" s="150"/>
      <c r="I10" s="149">
        <f>SUM(C10:H10)</f>
        <v>449.25</v>
      </c>
    </row>
    <row r="11" spans="1:16" x14ac:dyDescent="0.2">
      <c r="A11" s="185" t="s">
        <v>291</v>
      </c>
      <c r="B11" s="130" t="s">
        <v>205</v>
      </c>
      <c r="C11" s="149">
        <v>6250</v>
      </c>
      <c r="D11" s="150"/>
      <c r="E11" s="149"/>
      <c r="F11" s="150"/>
      <c r="G11" s="149"/>
      <c r="H11" s="97"/>
      <c r="I11" s="149">
        <f>SUM(C11:H11)</f>
        <v>6250</v>
      </c>
      <c r="J11" s="74"/>
      <c r="K11" s="74"/>
      <c r="L11" s="74"/>
      <c r="M11" s="74"/>
      <c r="N11" s="74"/>
      <c r="O11" s="74"/>
      <c r="P11" s="74"/>
    </row>
    <row r="12" spans="1:16" s="239" customFormat="1" x14ac:dyDescent="0.2">
      <c r="A12" s="235" t="s">
        <v>311</v>
      </c>
      <c r="B12" s="236" t="s">
        <v>246</v>
      </c>
      <c r="C12" s="237"/>
      <c r="D12" s="238"/>
      <c r="E12" s="237"/>
      <c r="F12" s="238"/>
      <c r="G12" s="237"/>
      <c r="H12" s="238">
        <v>69</v>
      </c>
      <c r="I12" s="237">
        <f>SUM(C12:H12)</f>
        <v>69</v>
      </c>
      <c r="K12" s="184"/>
      <c r="L12" s="184"/>
      <c r="M12" s="184"/>
      <c r="N12" s="184"/>
      <c r="O12" s="184"/>
      <c r="P12" s="184"/>
    </row>
    <row r="13" spans="1:16" s="7" customFormat="1" x14ac:dyDescent="0.2">
      <c r="A13" s="185" t="s">
        <v>337</v>
      </c>
      <c r="B13" s="191" t="s">
        <v>336</v>
      </c>
      <c r="C13" s="213"/>
      <c r="D13" s="213">
        <v>56.14</v>
      </c>
      <c r="E13" s="213"/>
      <c r="F13" s="212"/>
      <c r="G13" s="213"/>
      <c r="H13" s="212"/>
      <c r="I13" s="213">
        <f>SUM(C13:H13)</f>
        <v>56.14</v>
      </c>
      <c r="J13" s="168"/>
      <c r="K13" s="168"/>
      <c r="L13" s="168"/>
      <c r="M13" s="168"/>
      <c r="N13" s="168"/>
      <c r="O13" s="168"/>
      <c r="P13" s="168"/>
    </row>
    <row r="14" spans="1:16" x14ac:dyDescent="0.2">
      <c r="A14" s="127"/>
      <c r="B14" s="130"/>
      <c r="C14" s="151"/>
      <c r="D14" s="151"/>
      <c r="E14" s="151"/>
      <c r="F14" s="151"/>
      <c r="G14" s="151"/>
      <c r="H14" s="151"/>
      <c r="I14" s="151"/>
    </row>
    <row r="15" spans="1:16" ht="13.5" thickBot="1" x14ac:dyDescent="0.25">
      <c r="B15" s="6" t="s">
        <v>7</v>
      </c>
      <c r="C15" s="140">
        <f t="shared" ref="C15:I15" si="1">SUM(C6:C14)</f>
        <v>12500</v>
      </c>
      <c r="D15" s="141">
        <f t="shared" si="1"/>
        <v>56.14</v>
      </c>
      <c r="E15" s="142">
        <f t="shared" si="1"/>
        <v>449.25</v>
      </c>
      <c r="F15" s="141">
        <f t="shared" si="1"/>
        <v>169.82</v>
      </c>
      <c r="G15" s="140">
        <f t="shared" si="1"/>
        <v>929.62</v>
      </c>
      <c r="H15" s="141">
        <f t="shared" si="1"/>
        <v>359.18</v>
      </c>
      <c r="I15" s="140">
        <f t="shared" si="1"/>
        <v>14464.009999999998</v>
      </c>
      <c r="J15" s="1"/>
    </row>
    <row r="16" spans="1:16" ht="13.5" thickTop="1" x14ac:dyDescent="0.2"/>
    <row r="19" spans="2:7" x14ac:dyDescent="0.2">
      <c r="C19" s="54"/>
    </row>
    <row r="21" spans="2:7" x14ac:dyDescent="0.2">
      <c r="B21" s="3"/>
      <c r="C21" s="4"/>
      <c r="D21" s="4"/>
      <c r="E21" s="4"/>
      <c r="F21" s="4"/>
      <c r="G21" s="4"/>
    </row>
  </sheetData>
  <phoneticPr fontId="2" type="noConversion"/>
  <printOptions gridLines="1"/>
  <pageMargins left="0" right="0" top="0.98425196850393704" bottom="0.98425196850393704" header="0.51181102362204722" footer="0.51181102362204722"/>
  <pageSetup scale="90" orientation="landscape" horizontalDpi="300" verticalDpi="300" r:id="rId1"/>
  <headerFooter alignWithMargins="0">
    <oddFooter>Page &amp;P&amp;R&amp;F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10" zoomScaleNormal="100" workbookViewId="0">
      <selection sqref="A1:O50"/>
    </sheetView>
  </sheetViews>
  <sheetFormatPr defaultRowHeight="12.75" x14ac:dyDescent="0.2"/>
  <cols>
    <col min="1" max="2" width="8.140625" style="60" bestFit="1" customWidth="1"/>
    <col min="3" max="3" width="30.28515625" customWidth="1"/>
    <col min="4" max="4" width="10.7109375" style="1" customWidth="1"/>
    <col min="5" max="5" width="10.42578125" style="1" bestFit="1" customWidth="1"/>
    <col min="6" max="6" width="9.28515625" style="1" bestFit="1" customWidth="1"/>
    <col min="7" max="7" width="9.28515625" style="1" customWidth="1"/>
    <col min="8" max="8" width="10.28515625" style="1" bestFit="1" customWidth="1"/>
    <col min="9" max="9" width="10.140625" style="1" customWidth="1"/>
    <col min="10" max="10" width="10.28515625" style="1" bestFit="1" customWidth="1"/>
    <col min="11" max="11" width="9.5703125" style="40" customWidth="1"/>
    <col min="12" max="13" width="12.140625" style="1" customWidth="1"/>
    <col min="14" max="14" width="10.7109375" style="8" customWidth="1"/>
    <col min="15" max="15" width="11" style="9" customWidth="1"/>
    <col min="16" max="16" width="14.85546875" style="61" customWidth="1"/>
  </cols>
  <sheetData>
    <row r="1" spans="1:16" x14ac:dyDescent="0.2">
      <c r="A1" s="59"/>
      <c r="B1" s="59"/>
      <c r="C1" s="41"/>
      <c r="D1" s="42"/>
      <c r="E1" s="42" t="s">
        <v>270</v>
      </c>
      <c r="F1" s="42"/>
      <c r="G1" s="42"/>
      <c r="H1" s="43"/>
      <c r="I1" s="43"/>
      <c r="J1" s="43"/>
      <c r="K1" s="44"/>
      <c r="L1" s="43"/>
      <c r="M1" s="43"/>
      <c r="N1" s="45"/>
      <c r="O1" s="46"/>
      <c r="P1" s="76"/>
    </row>
    <row r="2" spans="1:16" ht="13.5" thickBot="1" x14ac:dyDescent="0.25">
      <c r="A2" s="180"/>
      <c r="B2" s="180"/>
      <c r="C2" s="13"/>
      <c r="D2" s="14"/>
      <c r="E2" s="14"/>
      <c r="F2" s="14"/>
      <c r="G2" s="14"/>
      <c r="H2" s="14"/>
      <c r="I2" s="14"/>
      <c r="J2" s="216"/>
      <c r="K2" s="217"/>
      <c r="L2" s="14"/>
      <c r="M2" s="14"/>
      <c r="N2" s="15"/>
      <c r="O2" s="47"/>
      <c r="P2" s="76"/>
    </row>
    <row r="3" spans="1:16" ht="13.5" thickBot="1" x14ac:dyDescent="0.25">
      <c r="A3" s="79"/>
      <c r="B3" s="79"/>
      <c r="C3" s="78"/>
      <c r="D3" s="145" t="s">
        <v>58</v>
      </c>
      <c r="E3" s="145" t="s">
        <v>56</v>
      </c>
      <c r="F3" s="145" t="s">
        <v>16</v>
      </c>
      <c r="G3" s="145" t="s">
        <v>283</v>
      </c>
      <c r="H3" s="145" t="s">
        <v>2</v>
      </c>
      <c r="I3" s="145" t="s">
        <v>14</v>
      </c>
      <c r="J3" s="338" t="s">
        <v>274</v>
      </c>
      <c r="K3" s="339"/>
      <c r="L3" s="145"/>
      <c r="M3" s="145"/>
      <c r="N3" s="340"/>
      <c r="O3" s="391"/>
      <c r="P3" s="76"/>
    </row>
    <row r="4" spans="1:16" ht="13.5" thickBot="1" x14ac:dyDescent="0.25">
      <c r="A4" s="359" t="s">
        <v>0</v>
      </c>
      <c r="B4" s="359" t="s">
        <v>8</v>
      </c>
      <c r="C4" s="221" t="s">
        <v>1</v>
      </c>
      <c r="D4" s="147" t="s">
        <v>68</v>
      </c>
      <c r="E4" s="147" t="s">
        <v>57</v>
      </c>
      <c r="F4" s="147" t="s">
        <v>17</v>
      </c>
      <c r="G4" s="147" t="s">
        <v>284</v>
      </c>
      <c r="H4" s="147" t="s">
        <v>3</v>
      </c>
      <c r="I4" s="147" t="s">
        <v>15</v>
      </c>
      <c r="J4" s="147" t="s">
        <v>4</v>
      </c>
      <c r="K4" s="360" t="s">
        <v>18</v>
      </c>
      <c r="L4" s="147" t="s">
        <v>11</v>
      </c>
      <c r="M4" s="147" t="s">
        <v>334</v>
      </c>
      <c r="N4" s="361" t="s">
        <v>5</v>
      </c>
      <c r="O4" s="392" t="s">
        <v>6</v>
      </c>
      <c r="P4" s="77"/>
    </row>
    <row r="5" spans="1:16" s="168" customFormat="1" x14ac:dyDescent="0.2">
      <c r="A5" s="362" t="s">
        <v>272</v>
      </c>
      <c r="B5" s="363">
        <v>599</v>
      </c>
      <c r="C5" s="364" t="s">
        <v>267</v>
      </c>
      <c r="D5" s="293"/>
      <c r="E5" s="293"/>
      <c r="F5" s="293"/>
      <c r="G5" s="293"/>
      <c r="H5" s="293"/>
      <c r="I5" s="293"/>
      <c r="J5" s="294"/>
      <c r="K5" s="295"/>
      <c r="L5" s="293">
        <v>46</v>
      </c>
      <c r="M5" s="293"/>
      <c r="N5" s="294"/>
      <c r="O5" s="365">
        <f t="shared" ref="O5:O15" si="0">SUM(D5:N5)</f>
        <v>46</v>
      </c>
      <c r="P5" s="227"/>
    </row>
    <row r="6" spans="1:16" s="228" customFormat="1" x14ac:dyDescent="0.2">
      <c r="A6" s="366" t="s">
        <v>272</v>
      </c>
      <c r="B6" s="219">
        <v>600</v>
      </c>
      <c r="C6" s="169" t="s">
        <v>265</v>
      </c>
      <c r="D6" s="212"/>
      <c r="E6" s="212"/>
      <c r="F6" s="212"/>
      <c r="G6" s="212"/>
      <c r="H6" s="212"/>
      <c r="I6" s="212">
        <v>850</v>
      </c>
      <c r="J6" s="213"/>
      <c r="K6" s="214"/>
      <c r="L6" s="212"/>
      <c r="M6" s="212"/>
      <c r="N6" s="213">
        <v>170</v>
      </c>
      <c r="O6" s="367">
        <f t="shared" si="0"/>
        <v>1020</v>
      </c>
      <c r="P6" s="167"/>
    </row>
    <row r="7" spans="1:16" s="228" customFormat="1" x14ac:dyDescent="0.2">
      <c r="A7" s="366" t="s">
        <v>272</v>
      </c>
      <c r="B7" s="229">
        <v>601</v>
      </c>
      <c r="C7" s="265" t="s">
        <v>230</v>
      </c>
      <c r="D7" s="224"/>
      <c r="E7" s="224"/>
      <c r="F7" s="224"/>
      <c r="G7" s="224"/>
      <c r="H7" s="224"/>
      <c r="I7" s="224"/>
      <c r="J7" s="225"/>
      <c r="K7" s="226"/>
      <c r="L7" s="224">
        <v>125</v>
      </c>
      <c r="M7" s="224"/>
      <c r="N7" s="225"/>
      <c r="O7" s="368">
        <f t="shared" si="0"/>
        <v>125</v>
      </c>
      <c r="P7" s="227"/>
    </row>
    <row r="8" spans="1:16" s="168" customFormat="1" x14ac:dyDescent="0.2">
      <c r="A8" s="366" t="s">
        <v>272</v>
      </c>
      <c r="B8" s="219">
        <v>602</v>
      </c>
      <c r="C8" s="166" t="s">
        <v>268</v>
      </c>
      <c r="D8" s="212"/>
      <c r="E8" s="212"/>
      <c r="F8" s="212"/>
      <c r="G8" s="212"/>
      <c r="H8" s="212"/>
      <c r="I8" s="212">
        <v>360</v>
      </c>
      <c r="J8" s="213"/>
      <c r="K8" s="214"/>
      <c r="L8" s="212"/>
      <c r="M8" s="212"/>
      <c r="N8" s="213"/>
      <c r="O8" s="367">
        <f t="shared" si="0"/>
        <v>360</v>
      </c>
      <c r="P8" s="167"/>
    </row>
    <row r="9" spans="1:16" s="228" customFormat="1" x14ac:dyDescent="0.2">
      <c r="A9" s="366" t="s">
        <v>272</v>
      </c>
      <c r="B9" s="223">
        <v>603</v>
      </c>
      <c r="C9" s="166" t="s">
        <v>128</v>
      </c>
      <c r="D9" s="224"/>
      <c r="E9" s="224"/>
      <c r="F9" s="224"/>
      <c r="G9" s="224">
        <v>157</v>
      </c>
      <c r="H9" s="224">
        <v>360</v>
      </c>
      <c r="I9" s="224"/>
      <c r="J9" s="224"/>
      <c r="K9" s="226"/>
      <c r="L9" s="225"/>
      <c r="M9" s="225"/>
      <c r="N9" s="225"/>
      <c r="O9" s="368">
        <f t="shared" si="0"/>
        <v>517</v>
      </c>
      <c r="P9" s="232"/>
    </row>
    <row r="10" spans="1:16" s="228" customFormat="1" x14ac:dyDescent="0.2">
      <c r="A10" s="366" t="s">
        <v>272</v>
      </c>
      <c r="B10" s="231">
        <v>604</v>
      </c>
      <c r="C10" s="169" t="s">
        <v>68</v>
      </c>
      <c r="D10" s="224">
        <v>45.4</v>
      </c>
      <c r="E10" s="224"/>
      <c r="F10" s="224"/>
      <c r="G10" s="224"/>
      <c r="H10" s="224"/>
      <c r="I10" s="224"/>
      <c r="J10" s="224"/>
      <c r="K10" s="226"/>
      <c r="L10" s="225"/>
      <c r="M10" s="225"/>
      <c r="N10" s="225"/>
      <c r="O10" s="368">
        <f t="shared" si="0"/>
        <v>45.4</v>
      </c>
      <c r="P10" s="232"/>
    </row>
    <row r="11" spans="1:16" s="228" customFormat="1" x14ac:dyDescent="0.2">
      <c r="A11" s="366" t="s">
        <v>272</v>
      </c>
      <c r="B11" s="220">
        <v>605</v>
      </c>
      <c r="C11" s="169" t="s">
        <v>266</v>
      </c>
      <c r="D11" s="212">
        <v>539.6</v>
      </c>
      <c r="E11" s="212">
        <v>126.59</v>
      </c>
      <c r="F11" s="212"/>
      <c r="G11" s="212"/>
      <c r="H11" s="212"/>
      <c r="I11" s="212"/>
      <c r="J11" s="212"/>
      <c r="K11" s="214"/>
      <c r="L11" s="213"/>
      <c r="M11" s="213"/>
      <c r="N11" s="213"/>
      <c r="O11" s="367">
        <f t="shared" si="0"/>
        <v>666.19</v>
      </c>
      <c r="P11" s="161"/>
    </row>
    <row r="12" spans="1:16" s="228" customFormat="1" ht="15.75" customHeight="1" x14ac:dyDescent="0.2">
      <c r="A12" s="369" t="s">
        <v>272</v>
      </c>
      <c r="B12" s="231">
        <v>606</v>
      </c>
      <c r="C12" s="292" t="s">
        <v>289</v>
      </c>
      <c r="D12" s="224"/>
      <c r="E12" s="224"/>
      <c r="F12" s="224"/>
      <c r="G12" s="224"/>
      <c r="H12" s="224"/>
      <c r="I12" s="224"/>
      <c r="J12" s="224"/>
      <c r="K12" s="226"/>
      <c r="L12" s="225">
        <v>1638.1</v>
      </c>
      <c r="M12" s="225"/>
      <c r="N12" s="225"/>
      <c r="O12" s="368">
        <f t="shared" si="0"/>
        <v>1638.1</v>
      </c>
      <c r="P12" s="232"/>
    </row>
    <row r="13" spans="1:16" s="228" customFormat="1" x14ac:dyDescent="0.2">
      <c r="A13" s="370" t="s">
        <v>272</v>
      </c>
      <c r="B13" s="307">
        <v>607</v>
      </c>
      <c r="C13" s="283" t="s">
        <v>269</v>
      </c>
      <c r="D13" s="224"/>
      <c r="E13" s="224"/>
      <c r="F13" s="224"/>
      <c r="G13" s="224"/>
      <c r="H13" s="224"/>
      <c r="I13" s="224"/>
      <c r="J13" s="224"/>
      <c r="K13" s="226">
        <v>661.83</v>
      </c>
      <c r="L13" s="225"/>
      <c r="M13" s="225"/>
      <c r="N13" s="225"/>
      <c r="O13" s="368">
        <f t="shared" si="0"/>
        <v>661.83</v>
      </c>
      <c r="P13" s="227"/>
    </row>
    <row r="14" spans="1:16" s="168" customFormat="1" x14ac:dyDescent="0.2">
      <c r="A14" s="371" t="s">
        <v>276</v>
      </c>
      <c r="B14" s="308">
        <v>608</v>
      </c>
      <c r="C14" s="191" t="s">
        <v>128</v>
      </c>
      <c r="D14" s="212"/>
      <c r="E14" s="212"/>
      <c r="F14" s="212"/>
      <c r="G14" s="212">
        <v>157</v>
      </c>
      <c r="H14" s="212">
        <v>270</v>
      </c>
      <c r="I14" s="212"/>
      <c r="J14" s="212"/>
      <c r="K14" s="214"/>
      <c r="L14" s="213"/>
      <c r="M14" s="213"/>
      <c r="N14" s="213"/>
      <c r="O14" s="367">
        <f t="shared" si="0"/>
        <v>427</v>
      </c>
      <c r="P14" s="167"/>
    </row>
    <row r="15" spans="1:16" s="310" customFormat="1" x14ac:dyDescent="0.2">
      <c r="A15" s="372" t="s">
        <v>276</v>
      </c>
      <c r="B15" s="306">
        <v>610</v>
      </c>
      <c r="C15" s="191" t="s">
        <v>68</v>
      </c>
      <c r="D15" s="212">
        <v>6.4</v>
      </c>
      <c r="E15" s="212"/>
      <c r="F15" s="212"/>
      <c r="G15" s="212"/>
      <c r="H15" s="212"/>
      <c r="I15" s="212"/>
      <c r="J15" s="212"/>
      <c r="K15" s="214"/>
      <c r="L15" s="212"/>
      <c r="M15" s="212"/>
      <c r="N15" s="213"/>
      <c r="O15" s="367">
        <f t="shared" si="0"/>
        <v>6.4</v>
      </c>
      <c r="P15" s="309"/>
    </row>
    <row r="16" spans="1:16" s="168" customFormat="1" x14ac:dyDescent="0.2">
      <c r="A16" s="373" t="s">
        <v>276</v>
      </c>
      <c r="B16" s="311">
        <v>611</v>
      </c>
      <c r="C16" s="31" t="s">
        <v>285</v>
      </c>
      <c r="D16" s="313"/>
      <c r="E16" s="313"/>
      <c r="F16" s="313"/>
      <c r="G16" s="313"/>
      <c r="H16" s="313"/>
      <c r="I16" s="313"/>
      <c r="J16" s="313"/>
      <c r="K16" s="312"/>
      <c r="L16" s="314"/>
      <c r="M16" s="314"/>
      <c r="N16" s="314"/>
      <c r="O16" s="374">
        <v>0</v>
      </c>
      <c r="P16" s="167"/>
    </row>
    <row r="17" spans="1:16" s="228" customFormat="1" x14ac:dyDescent="0.2">
      <c r="A17" s="393" t="s">
        <v>276</v>
      </c>
      <c r="B17" s="280">
        <v>612</v>
      </c>
      <c r="C17" s="233" t="s">
        <v>231</v>
      </c>
      <c r="D17" s="224">
        <v>383.6</v>
      </c>
      <c r="E17" s="224">
        <v>89.3</v>
      </c>
      <c r="F17" s="224"/>
      <c r="G17" s="224"/>
      <c r="H17" s="224"/>
      <c r="I17" s="224"/>
      <c r="J17" s="224"/>
      <c r="K17" s="226"/>
      <c r="L17" s="224"/>
      <c r="M17" s="224"/>
      <c r="N17" s="225"/>
      <c r="O17" s="368">
        <f>SUM(D17:N17)</f>
        <v>472.90000000000003</v>
      </c>
      <c r="P17" s="227"/>
    </row>
    <row r="18" spans="1:16" s="228" customFormat="1" x14ac:dyDescent="0.2">
      <c r="A18" s="370" t="s">
        <v>276</v>
      </c>
      <c r="B18" s="234">
        <v>613</v>
      </c>
      <c r="C18" s="233" t="s">
        <v>286</v>
      </c>
      <c r="D18" s="224"/>
      <c r="E18" s="224"/>
      <c r="F18" s="224"/>
      <c r="G18" s="224"/>
      <c r="H18" s="224"/>
      <c r="I18" s="224">
        <v>65</v>
      </c>
      <c r="J18" s="225"/>
      <c r="K18" s="226"/>
      <c r="L18" s="224"/>
      <c r="M18" s="224"/>
      <c r="N18" s="225">
        <v>13</v>
      </c>
      <c r="O18" s="368">
        <f>SUM(D18:N18)</f>
        <v>78</v>
      </c>
      <c r="P18" s="227"/>
    </row>
    <row r="19" spans="1:16" s="184" customFormat="1" x14ac:dyDescent="0.2">
      <c r="A19" s="370" t="s">
        <v>288</v>
      </c>
      <c r="B19" s="280">
        <v>614</v>
      </c>
      <c r="C19" s="222" t="s">
        <v>217</v>
      </c>
      <c r="D19" s="224"/>
      <c r="E19" s="224"/>
      <c r="F19" s="224"/>
      <c r="G19" s="224"/>
      <c r="H19" s="224"/>
      <c r="I19" s="224">
        <v>90</v>
      </c>
      <c r="J19" s="224"/>
      <c r="K19" s="226"/>
      <c r="L19" s="225"/>
      <c r="M19" s="225"/>
      <c r="N19" s="225"/>
      <c r="O19" s="368">
        <f t="shared" ref="O19:O27" si="1">SUM(D19:N19)</f>
        <v>90</v>
      </c>
      <c r="P19" s="227"/>
    </row>
    <row r="20" spans="1:16" s="228" customFormat="1" x14ac:dyDescent="0.2">
      <c r="A20" s="370" t="s">
        <v>288</v>
      </c>
      <c r="B20" s="125">
        <v>615</v>
      </c>
      <c r="C20" s="166" t="s">
        <v>286</v>
      </c>
      <c r="D20" s="212"/>
      <c r="E20" s="212"/>
      <c r="F20" s="212"/>
      <c r="G20" s="212"/>
      <c r="H20" s="212"/>
      <c r="I20" s="212">
        <v>50</v>
      </c>
      <c r="J20" s="213"/>
      <c r="K20" s="214"/>
      <c r="L20" s="212"/>
      <c r="M20" s="212"/>
      <c r="N20" s="213">
        <v>10</v>
      </c>
      <c r="O20" s="367">
        <f t="shared" si="1"/>
        <v>60</v>
      </c>
      <c r="P20" s="167"/>
    </row>
    <row r="21" spans="1:16" s="266" customFormat="1" x14ac:dyDescent="0.2">
      <c r="A21" s="370" t="s">
        <v>288</v>
      </c>
      <c r="B21" s="280">
        <v>616</v>
      </c>
      <c r="C21" s="222" t="s">
        <v>244</v>
      </c>
      <c r="D21" s="224"/>
      <c r="E21" s="224"/>
      <c r="F21" s="224"/>
      <c r="G21" s="224"/>
      <c r="H21" s="224"/>
      <c r="I21" s="224">
        <v>447.8</v>
      </c>
      <c r="J21" s="224"/>
      <c r="K21" s="226"/>
      <c r="L21" s="225"/>
      <c r="M21" s="225"/>
      <c r="N21" s="225">
        <v>89.56</v>
      </c>
      <c r="O21" s="368">
        <f t="shared" si="1"/>
        <v>537.36</v>
      </c>
      <c r="P21" s="227"/>
    </row>
    <row r="22" spans="1:16" s="228" customFormat="1" x14ac:dyDescent="0.2">
      <c r="A22" s="370" t="s">
        <v>288</v>
      </c>
      <c r="B22" s="280">
        <v>617</v>
      </c>
      <c r="C22" s="222" t="s">
        <v>223</v>
      </c>
      <c r="D22" s="224"/>
      <c r="E22" s="224"/>
      <c r="F22" s="224"/>
      <c r="G22" s="224"/>
      <c r="H22" s="224"/>
      <c r="I22" s="224"/>
      <c r="J22" s="225"/>
      <c r="K22" s="226"/>
      <c r="L22" s="224">
        <v>71.7</v>
      </c>
      <c r="M22" s="224"/>
      <c r="N22" s="225">
        <v>15.3</v>
      </c>
      <c r="O22" s="375">
        <f t="shared" si="1"/>
        <v>87</v>
      </c>
      <c r="P22" s="227"/>
    </row>
    <row r="23" spans="1:16" s="74" customFormat="1" x14ac:dyDescent="0.2">
      <c r="A23" s="370" t="s">
        <v>288</v>
      </c>
      <c r="B23" s="125">
        <v>619</v>
      </c>
      <c r="C23" s="166" t="s">
        <v>287</v>
      </c>
      <c r="D23" s="150"/>
      <c r="E23" s="150"/>
      <c r="F23" s="150"/>
      <c r="G23" s="150"/>
      <c r="H23" s="150"/>
      <c r="I23" s="150"/>
      <c r="J23" s="150"/>
      <c r="K23" s="215"/>
      <c r="L23" s="149">
        <v>102.7</v>
      </c>
      <c r="M23" s="149"/>
      <c r="N23" s="149">
        <v>20.54</v>
      </c>
      <c r="O23" s="376">
        <f t="shared" si="1"/>
        <v>123.24000000000001</v>
      </c>
      <c r="P23" s="167"/>
    </row>
    <row r="24" spans="1:16" s="74" customFormat="1" x14ac:dyDescent="0.2">
      <c r="A24" s="370" t="s">
        <v>288</v>
      </c>
      <c r="B24" s="125">
        <v>618</v>
      </c>
      <c r="C24" s="166" t="s">
        <v>234</v>
      </c>
      <c r="D24" s="150">
        <v>120</v>
      </c>
      <c r="E24" s="150"/>
      <c r="F24" s="150"/>
      <c r="G24" s="150"/>
      <c r="H24" s="150"/>
      <c r="I24" s="150"/>
      <c r="J24" s="149"/>
      <c r="K24" s="215"/>
      <c r="L24" s="150"/>
      <c r="M24" s="150"/>
      <c r="N24" s="149"/>
      <c r="O24" s="376">
        <f t="shared" si="1"/>
        <v>120</v>
      </c>
      <c r="P24" s="75"/>
    </row>
    <row r="25" spans="1:16" s="188" customFormat="1" x14ac:dyDescent="0.2">
      <c r="A25" s="370" t="s">
        <v>288</v>
      </c>
      <c r="B25" s="306">
        <v>620</v>
      </c>
      <c r="C25" s="166" t="s">
        <v>245</v>
      </c>
      <c r="D25" s="212">
        <v>480</v>
      </c>
      <c r="E25" s="212">
        <v>101.6</v>
      </c>
      <c r="F25" s="212"/>
      <c r="G25" s="212"/>
      <c r="H25" s="212"/>
      <c r="I25" s="212"/>
      <c r="J25" s="212"/>
      <c r="K25" s="214"/>
      <c r="L25" s="213"/>
      <c r="M25" s="213"/>
      <c r="N25" s="213"/>
      <c r="O25" s="367">
        <f t="shared" si="1"/>
        <v>581.6</v>
      </c>
      <c r="P25" s="167"/>
    </row>
    <row r="26" spans="1:16" s="188" customFormat="1" x14ac:dyDescent="0.2">
      <c r="A26" s="377" t="s">
        <v>288</v>
      </c>
      <c r="B26" s="289">
        <v>621</v>
      </c>
      <c r="C26" s="124" t="s">
        <v>128</v>
      </c>
      <c r="D26" s="209"/>
      <c r="E26" s="209"/>
      <c r="F26" s="209"/>
      <c r="G26" s="209">
        <v>314</v>
      </c>
      <c r="H26" s="209">
        <v>360</v>
      </c>
      <c r="I26" s="210">
        <v>35</v>
      </c>
      <c r="J26" s="209"/>
      <c r="K26" s="211"/>
      <c r="L26" s="209"/>
      <c r="M26" s="209"/>
      <c r="N26" s="210"/>
      <c r="O26" s="378">
        <f t="shared" si="1"/>
        <v>709</v>
      </c>
      <c r="P26" s="192"/>
    </row>
    <row r="27" spans="1:16" s="184" customFormat="1" x14ac:dyDescent="0.2">
      <c r="A27" s="366" t="s">
        <v>288</v>
      </c>
      <c r="B27" s="241">
        <v>622</v>
      </c>
      <c r="C27" s="222" t="s">
        <v>308</v>
      </c>
      <c r="D27" s="183"/>
      <c r="E27" s="183"/>
      <c r="F27" s="183"/>
      <c r="G27" s="183"/>
      <c r="H27" s="183"/>
      <c r="I27" s="183"/>
      <c r="J27" s="183"/>
      <c r="K27" s="267"/>
      <c r="L27" s="183">
        <v>53.78</v>
      </c>
      <c r="M27" s="183"/>
      <c r="N27" s="230">
        <v>10.76</v>
      </c>
      <c r="O27" s="379">
        <f t="shared" si="1"/>
        <v>64.540000000000006</v>
      </c>
      <c r="P27" s="281"/>
    </row>
    <row r="28" spans="1:16" s="184" customFormat="1" x14ac:dyDescent="0.2">
      <c r="A28" s="370" t="s">
        <v>306</v>
      </c>
      <c r="B28" s="286">
        <v>623</v>
      </c>
      <c r="C28" s="348" t="s">
        <v>305</v>
      </c>
      <c r="D28" s="183"/>
      <c r="E28" s="183"/>
      <c r="F28" s="183"/>
      <c r="G28" s="183"/>
      <c r="H28" s="183"/>
      <c r="I28" s="183">
        <v>16</v>
      </c>
      <c r="J28" s="183"/>
      <c r="K28" s="267"/>
      <c r="L28" s="183"/>
      <c r="M28" s="183"/>
      <c r="N28" s="230"/>
      <c r="O28" s="380">
        <f t="shared" ref="O28:O35" si="2">SUM(D28:N28)</f>
        <v>16</v>
      </c>
      <c r="P28" s="281"/>
    </row>
    <row r="29" spans="1:16" s="228" customFormat="1" x14ac:dyDescent="0.2">
      <c r="A29" s="370" t="s">
        <v>306</v>
      </c>
      <c r="B29" s="286">
        <v>624</v>
      </c>
      <c r="C29" s="282" t="s">
        <v>309</v>
      </c>
      <c r="D29" s="183"/>
      <c r="E29" s="183"/>
      <c r="F29" s="183"/>
      <c r="G29" s="183"/>
      <c r="H29" s="183"/>
      <c r="I29" s="183"/>
      <c r="J29" s="230"/>
      <c r="K29" s="267"/>
      <c r="L29" s="183">
        <v>177.5</v>
      </c>
      <c r="M29" s="183"/>
      <c r="N29" s="230">
        <v>35.5</v>
      </c>
      <c r="O29" s="379">
        <f t="shared" si="2"/>
        <v>213</v>
      </c>
      <c r="P29" s="281"/>
    </row>
    <row r="30" spans="1:16" s="228" customFormat="1" x14ac:dyDescent="0.2">
      <c r="A30" s="370" t="s">
        <v>306</v>
      </c>
      <c r="B30" s="288">
        <v>625</v>
      </c>
      <c r="C30" s="283" t="s">
        <v>307</v>
      </c>
      <c r="D30" s="345"/>
      <c r="E30" s="345"/>
      <c r="F30" s="345"/>
      <c r="G30" s="345"/>
      <c r="H30" s="345"/>
      <c r="I30" s="345">
        <v>945</v>
      </c>
      <c r="J30" s="345"/>
      <c r="K30" s="346"/>
      <c r="L30" s="345"/>
      <c r="M30" s="345"/>
      <c r="N30" s="347">
        <v>189</v>
      </c>
      <c r="O30" s="381">
        <f t="shared" si="2"/>
        <v>1134</v>
      </c>
      <c r="P30" s="75"/>
    </row>
    <row r="31" spans="1:16" s="188" customFormat="1" x14ac:dyDescent="0.2">
      <c r="A31" s="370" t="s">
        <v>306</v>
      </c>
      <c r="B31" s="287">
        <v>626</v>
      </c>
      <c r="C31" s="284" t="s">
        <v>123</v>
      </c>
      <c r="D31" s="341">
        <v>611.6</v>
      </c>
      <c r="E31" s="341">
        <v>111.6</v>
      </c>
      <c r="F31" s="341"/>
      <c r="G31" s="341"/>
      <c r="H31" s="341"/>
      <c r="I31" s="341"/>
      <c r="J31" s="342"/>
      <c r="K31" s="343"/>
      <c r="L31" s="341"/>
      <c r="M31" s="341"/>
      <c r="N31" s="342"/>
      <c r="O31" s="380">
        <f t="shared" si="2"/>
        <v>723.2</v>
      </c>
      <c r="P31" s="281"/>
    </row>
    <row r="32" spans="1:16" s="184" customFormat="1" x14ac:dyDescent="0.2">
      <c r="A32" s="370" t="s">
        <v>306</v>
      </c>
      <c r="B32" s="241">
        <v>627</v>
      </c>
      <c r="C32" s="222" t="s">
        <v>234</v>
      </c>
      <c r="D32" s="183">
        <v>63.4</v>
      </c>
      <c r="E32" s="183"/>
      <c r="F32" s="183"/>
      <c r="G32" s="183"/>
      <c r="H32" s="183"/>
      <c r="I32" s="183"/>
      <c r="J32" s="230"/>
      <c r="K32" s="267"/>
      <c r="L32" s="183"/>
      <c r="M32" s="183"/>
      <c r="N32" s="230"/>
      <c r="O32" s="379">
        <f t="shared" si="2"/>
        <v>63.4</v>
      </c>
      <c r="P32" s="281"/>
    </row>
    <row r="33" spans="1:16" s="74" customFormat="1" x14ac:dyDescent="0.2">
      <c r="A33" s="370" t="s">
        <v>306</v>
      </c>
      <c r="B33" s="189">
        <v>628</v>
      </c>
      <c r="C33" s="344" t="s">
        <v>128</v>
      </c>
      <c r="D33" s="209"/>
      <c r="E33" s="209"/>
      <c r="F33" s="209"/>
      <c r="G33" s="209"/>
      <c r="H33" s="209">
        <v>337</v>
      </c>
      <c r="I33" s="210"/>
      <c r="J33" s="209"/>
      <c r="K33" s="211"/>
      <c r="L33" s="209"/>
      <c r="M33" s="209"/>
      <c r="N33" s="210"/>
      <c r="O33" s="382">
        <f t="shared" si="2"/>
        <v>337</v>
      </c>
      <c r="P33" s="192"/>
    </row>
    <row r="34" spans="1:16" s="184" customFormat="1" x14ac:dyDescent="0.2">
      <c r="A34" s="366" t="s">
        <v>306</v>
      </c>
      <c r="B34" s="241">
        <v>629</v>
      </c>
      <c r="C34" s="222" t="s">
        <v>268</v>
      </c>
      <c r="D34" s="224"/>
      <c r="E34" s="224"/>
      <c r="F34" s="224"/>
      <c r="G34" s="224"/>
      <c r="H34" s="224"/>
      <c r="I34" s="224">
        <v>210</v>
      </c>
      <c r="J34" s="225"/>
      <c r="K34" s="226"/>
      <c r="L34" s="224"/>
      <c r="M34" s="224"/>
      <c r="N34" s="225"/>
      <c r="O34" s="368">
        <f t="shared" si="2"/>
        <v>210</v>
      </c>
      <c r="P34" s="227"/>
    </row>
    <row r="35" spans="1:16" s="228" customFormat="1" x14ac:dyDescent="0.2">
      <c r="A35" s="370" t="s">
        <v>306</v>
      </c>
      <c r="B35" s="285">
        <v>630</v>
      </c>
      <c r="C35" s="222" t="s">
        <v>225</v>
      </c>
      <c r="D35" s="224"/>
      <c r="E35" s="224"/>
      <c r="F35" s="224"/>
      <c r="G35" s="224"/>
      <c r="H35" s="224"/>
      <c r="I35" s="224"/>
      <c r="J35" s="224">
        <v>100</v>
      </c>
      <c r="K35" s="226"/>
      <c r="L35" s="225"/>
      <c r="M35" s="225"/>
      <c r="N35" s="225"/>
      <c r="O35" s="368">
        <f t="shared" si="2"/>
        <v>100</v>
      </c>
      <c r="P35" s="227"/>
    </row>
    <row r="36" spans="1:16" s="184" customFormat="1" x14ac:dyDescent="0.2">
      <c r="A36" s="370" t="s">
        <v>312</v>
      </c>
      <c r="B36" s="125">
        <v>632</v>
      </c>
      <c r="C36" s="166" t="s">
        <v>313</v>
      </c>
      <c r="D36" s="150"/>
      <c r="E36" s="150"/>
      <c r="F36" s="150"/>
      <c r="G36" s="150"/>
      <c r="H36" s="150"/>
      <c r="I36" s="150"/>
      <c r="J36" s="149"/>
      <c r="K36" s="215"/>
      <c r="L36" s="150">
        <v>227.25</v>
      </c>
      <c r="M36" s="150"/>
      <c r="N36" s="149">
        <v>45.45</v>
      </c>
      <c r="O36" s="376">
        <f t="shared" ref="O36:O42" si="3">SUM(D36:N36)</f>
        <v>272.7</v>
      </c>
      <c r="P36" s="75"/>
    </row>
    <row r="37" spans="1:16" s="184" customFormat="1" x14ac:dyDescent="0.2">
      <c r="A37" s="370" t="s">
        <v>312</v>
      </c>
      <c r="B37" s="241">
        <v>633</v>
      </c>
      <c r="C37" s="222" t="s">
        <v>207</v>
      </c>
      <c r="D37" s="183"/>
      <c r="E37" s="183"/>
      <c r="F37" s="183">
        <v>96</v>
      </c>
      <c r="G37" s="183"/>
      <c r="H37" s="183"/>
      <c r="I37" s="183"/>
      <c r="J37" s="230"/>
      <c r="K37" s="267"/>
      <c r="L37" s="183"/>
      <c r="M37" s="183"/>
      <c r="N37" s="230"/>
      <c r="O37" s="383">
        <f t="shared" si="3"/>
        <v>96</v>
      </c>
      <c r="P37" s="281"/>
    </row>
    <row r="38" spans="1:16" s="184" customFormat="1" x14ac:dyDescent="0.2">
      <c r="A38" s="370" t="s">
        <v>312</v>
      </c>
      <c r="B38" s="241">
        <v>634</v>
      </c>
      <c r="C38" s="222" t="s">
        <v>168</v>
      </c>
      <c r="D38" s="183"/>
      <c r="E38" s="183"/>
      <c r="F38" s="183"/>
      <c r="G38" s="183"/>
      <c r="H38" s="183"/>
      <c r="I38" s="183"/>
      <c r="J38" s="230"/>
      <c r="K38" s="267"/>
      <c r="L38" s="183">
        <v>90.25</v>
      </c>
      <c r="M38" s="183"/>
      <c r="N38" s="230">
        <v>18.05</v>
      </c>
      <c r="O38" s="379">
        <f t="shared" si="3"/>
        <v>108.3</v>
      </c>
      <c r="P38" s="281"/>
    </row>
    <row r="39" spans="1:16" s="74" customFormat="1" x14ac:dyDescent="0.2">
      <c r="A39" s="370" t="s">
        <v>312</v>
      </c>
      <c r="B39" s="125">
        <v>635</v>
      </c>
      <c r="C39" s="166" t="s">
        <v>286</v>
      </c>
      <c r="D39" s="150"/>
      <c r="E39" s="150"/>
      <c r="F39" s="150"/>
      <c r="G39" s="150"/>
      <c r="H39" s="150"/>
      <c r="I39" s="150">
        <v>45</v>
      </c>
      <c r="J39" s="149"/>
      <c r="K39" s="215"/>
      <c r="L39" s="150"/>
      <c r="M39" s="150"/>
      <c r="N39" s="149">
        <v>9</v>
      </c>
      <c r="O39" s="376">
        <f t="shared" si="3"/>
        <v>54</v>
      </c>
      <c r="P39" s="75"/>
    </row>
    <row r="40" spans="1:16" s="74" customFormat="1" x14ac:dyDescent="0.2">
      <c r="A40" s="370" t="s">
        <v>312</v>
      </c>
      <c r="B40" s="125">
        <v>636</v>
      </c>
      <c r="C40" s="166" t="s">
        <v>231</v>
      </c>
      <c r="D40" s="150">
        <v>675</v>
      </c>
      <c r="E40" s="150">
        <v>111.6</v>
      </c>
      <c r="F40" s="150"/>
      <c r="G40" s="150"/>
      <c r="H40" s="150"/>
      <c r="I40" s="150"/>
      <c r="J40" s="149"/>
      <c r="K40" s="215"/>
      <c r="L40" s="150">
        <v>25</v>
      </c>
      <c r="M40" s="150"/>
      <c r="N40" s="149">
        <v>5</v>
      </c>
      <c r="O40" s="376">
        <f t="shared" si="3"/>
        <v>816.6</v>
      </c>
      <c r="P40" s="75"/>
    </row>
    <row r="41" spans="1:16" s="74" customFormat="1" x14ac:dyDescent="0.2">
      <c r="A41" s="370" t="s">
        <v>312</v>
      </c>
      <c r="B41" s="125">
        <v>637</v>
      </c>
      <c r="C41" s="166" t="s">
        <v>324</v>
      </c>
      <c r="D41" s="150"/>
      <c r="E41" s="150"/>
      <c r="F41" s="150"/>
      <c r="G41" s="150"/>
      <c r="H41" s="150"/>
      <c r="I41" s="150">
        <v>210</v>
      </c>
      <c r="J41" s="149"/>
      <c r="K41" s="215"/>
      <c r="L41" s="150"/>
      <c r="M41" s="150"/>
      <c r="N41" s="149"/>
      <c r="O41" s="376">
        <f t="shared" si="3"/>
        <v>210</v>
      </c>
      <c r="P41" s="75"/>
    </row>
    <row r="42" spans="1:16" x14ac:dyDescent="0.2">
      <c r="A42" s="370" t="s">
        <v>312</v>
      </c>
      <c r="B42" s="349">
        <v>638</v>
      </c>
      <c r="C42" s="166" t="s">
        <v>305</v>
      </c>
      <c r="D42" s="151"/>
      <c r="E42" s="151"/>
      <c r="F42" s="151"/>
      <c r="G42" s="151"/>
      <c r="H42" s="151"/>
      <c r="I42" s="151">
        <v>128</v>
      </c>
      <c r="J42" s="151"/>
      <c r="K42" s="350"/>
      <c r="L42" s="151"/>
      <c r="M42" s="151"/>
      <c r="N42" s="351"/>
      <c r="O42" s="384">
        <f t="shared" si="3"/>
        <v>128</v>
      </c>
    </row>
    <row r="43" spans="1:16" x14ac:dyDescent="0.2">
      <c r="A43" s="370" t="s">
        <v>325</v>
      </c>
      <c r="B43" s="349" t="s">
        <v>326</v>
      </c>
      <c r="C43" s="166" t="s">
        <v>211</v>
      </c>
      <c r="D43" s="151"/>
      <c r="E43" s="151"/>
      <c r="F43" s="151"/>
      <c r="G43" s="151"/>
      <c r="H43" s="151"/>
      <c r="I43" s="151"/>
      <c r="J43" s="151"/>
      <c r="K43" s="350"/>
      <c r="L43" s="151">
        <v>35</v>
      </c>
      <c r="M43" s="151"/>
      <c r="N43" s="351"/>
      <c r="O43" s="384">
        <f t="shared" ref="O43" si="4">SUM(D43:N43)</f>
        <v>35</v>
      </c>
    </row>
    <row r="44" spans="1:16" s="74" customFormat="1" x14ac:dyDescent="0.2">
      <c r="A44" s="370" t="s">
        <v>327</v>
      </c>
      <c r="B44" s="125">
        <v>640</v>
      </c>
      <c r="C44" s="166" t="s">
        <v>123</v>
      </c>
      <c r="D44" s="150">
        <v>684.19</v>
      </c>
      <c r="E44" s="150">
        <v>144.4</v>
      </c>
      <c r="F44" s="150"/>
      <c r="G44" s="150"/>
      <c r="H44" s="150"/>
      <c r="I44" s="150"/>
      <c r="J44" s="149"/>
      <c r="K44" s="215"/>
      <c r="L44" s="150"/>
      <c r="M44" s="150"/>
      <c r="N44" s="149"/>
      <c r="O44" s="376">
        <f>SUM(D44:N44)</f>
        <v>828.59</v>
      </c>
      <c r="P44" s="75"/>
    </row>
    <row r="45" spans="1:16" s="74" customFormat="1" x14ac:dyDescent="0.2">
      <c r="A45" s="370" t="s">
        <v>327</v>
      </c>
      <c r="B45" s="125">
        <v>641</v>
      </c>
      <c r="C45" s="166" t="s">
        <v>68</v>
      </c>
      <c r="D45" s="150">
        <v>140.81</v>
      </c>
      <c r="E45" s="150"/>
      <c r="F45" s="150"/>
      <c r="G45" s="150"/>
      <c r="H45" s="150"/>
      <c r="I45" s="150"/>
      <c r="J45" s="149"/>
      <c r="K45" s="215"/>
      <c r="L45" s="150"/>
      <c r="M45" s="150"/>
      <c r="N45" s="149"/>
      <c r="O45" s="376">
        <f>SUM(D45:N45)</f>
        <v>140.81</v>
      </c>
      <c r="P45" s="75"/>
    </row>
    <row r="46" spans="1:16" s="74" customFormat="1" x14ac:dyDescent="0.2">
      <c r="A46" s="370" t="s">
        <v>327</v>
      </c>
      <c r="B46" s="125">
        <v>642</v>
      </c>
      <c r="C46" s="166" t="s">
        <v>329</v>
      </c>
      <c r="D46" s="150"/>
      <c r="E46" s="150"/>
      <c r="F46" s="150"/>
      <c r="G46" s="150"/>
      <c r="H46" s="150"/>
      <c r="I46" s="150">
        <v>664.67</v>
      </c>
      <c r="J46" s="149"/>
      <c r="K46" s="215"/>
      <c r="L46" s="150"/>
      <c r="M46" s="150"/>
      <c r="N46" s="149">
        <v>132.93</v>
      </c>
      <c r="O46" s="376">
        <f>SUM(D46:N46)</f>
        <v>797.59999999999991</v>
      </c>
      <c r="P46" s="75"/>
    </row>
    <row r="47" spans="1:16" s="74" customFormat="1" x14ac:dyDescent="0.2">
      <c r="A47" s="370" t="s">
        <v>327</v>
      </c>
      <c r="B47" s="125">
        <v>643</v>
      </c>
      <c r="C47" s="166" t="s">
        <v>328</v>
      </c>
      <c r="D47" s="150"/>
      <c r="E47" s="150"/>
      <c r="F47" s="150"/>
      <c r="G47" s="150"/>
      <c r="H47" s="150"/>
      <c r="I47" s="150"/>
      <c r="J47" s="149"/>
      <c r="K47" s="215"/>
      <c r="L47" s="149">
        <v>1219.2</v>
      </c>
      <c r="M47" s="149"/>
      <c r="N47" s="149">
        <v>243.84</v>
      </c>
      <c r="O47" s="376">
        <f>SUM(D47:N47)</f>
        <v>1463.04</v>
      </c>
      <c r="P47" s="75"/>
    </row>
    <row r="48" spans="1:16" s="168" customFormat="1" x14ac:dyDescent="0.2">
      <c r="A48" s="370" t="s">
        <v>327</v>
      </c>
      <c r="B48" s="306" t="s">
        <v>347</v>
      </c>
      <c r="C48" s="222" t="s">
        <v>223</v>
      </c>
      <c r="D48" s="224"/>
      <c r="E48" s="224"/>
      <c r="F48" s="224"/>
      <c r="G48" s="224"/>
      <c r="H48" s="224"/>
      <c r="I48" s="224"/>
      <c r="J48" s="225"/>
      <c r="K48" s="226"/>
      <c r="L48" s="224">
        <v>22.5</v>
      </c>
      <c r="M48" s="224"/>
      <c r="N48" s="225">
        <v>4.5</v>
      </c>
      <c r="O48" s="375">
        <f t="shared" ref="O48" si="5">SUM(D48:N48)</f>
        <v>27</v>
      </c>
      <c r="P48" s="167"/>
    </row>
    <row r="49" spans="1:16" s="74" customFormat="1" ht="13.5" thickBot="1" x14ac:dyDescent="0.25">
      <c r="A49" s="385" t="s">
        <v>335</v>
      </c>
      <c r="B49" s="179" t="s">
        <v>255</v>
      </c>
      <c r="C49" s="386" t="s">
        <v>333</v>
      </c>
      <c r="D49" s="387"/>
      <c r="E49" s="387"/>
      <c r="F49" s="387"/>
      <c r="G49" s="387"/>
      <c r="H49" s="387"/>
      <c r="I49" s="387"/>
      <c r="J49" s="388"/>
      <c r="K49" s="389"/>
      <c r="L49" s="387"/>
      <c r="M49" s="387">
        <v>6.25</v>
      </c>
      <c r="N49" s="388"/>
      <c r="O49" s="390">
        <f>SUM(D49:N49)</f>
        <v>6.25</v>
      </c>
      <c r="P49" s="75"/>
    </row>
    <row r="50" spans="1:16" s="10" customFormat="1" ht="13.5" thickBot="1" x14ac:dyDescent="0.25">
      <c r="A50" s="180"/>
      <c r="B50" s="297"/>
      <c r="C50" s="298" t="s">
        <v>275</v>
      </c>
      <c r="D50" s="298">
        <f t="shared" ref="D50:O50" si="6">SUM(D5:D49)</f>
        <v>3750</v>
      </c>
      <c r="E50" s="298">
        <f t="shared" si="6"/>
        <v>685.09</v>
      </c>
      <c r="F50" s="298">
        <f t="shared" si="6"/>
        <v>96</v>
      </c>
      <c r="G50" s="298">
        <f t="shared" si="6"/>
        <v>628</v>
      </c>
      <c r="H50" s="298">
        <f t="shared" si="6"/>
        <v>1327</v>
      </c>
      <c r="I50" s="298">
        <f t="shared" si="6"/>
        <v>4116.47</v>
      </c>
      <c r="J50" s="298">
        <f t="shared" si="6"/>
        <v>100</v>
      </c>
      <c r="K50" s="296">
        <f t="shared" si="6"/>
        <v>661.83</v>
      </c>
      <c r="L50" s="298">
        <f t="shared" si="6"/>
        <v>3833.9799999999996</v>
      </c>
      <c r="M50" s="298">
        <f t="shared" si="6"/>
        <v>6.25</v>
      </c>
      <c r="N50" s="299">
        <f t="shared" si="6"/>
        <v>1012.4300000000002</v>
      </c>
      <c r="O50" s="300">
        <f t="shared" si="6"/>
        <v>16217.050000000003</v>
      </c>
      <c r="P50" s="62"/>
    </row>
    <row r="51" spans="1:16" x14ac:dyDescent="0.2">
      <c r="A51" s="180"/>
      <c r="B51" s="180"/>
      <c r="C51" s="13"/>
      <c r="P51" s="80"/>
    </row>
  </sheetData>
  <sortState ref="A38:S43">
    <sortCondition ref="B38:B43"/>
  </sortState>
  <phoneticPr fontId="2" type="noConversion"/>
  <printOptions gridLines="1"/>
  <pageMargins left="0" right="0" top="0.39370078740157483" bottom="0.39370078740157483" header="0.39370078740157483" footer="0.39370078740157483"/>
  <pageSetup paperSize="5" scale="85" orientation="landscape" r:id="rId1"/>
  <headerFooter alignWithMargins="0">
    <oddFooter>Page &amp;P&amp;R&amp;F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4"/>
  <sheetViews>
    <sheetView workbookViewId="0">
      <selection activeCell="D25" sqref="D25"/>
    </sheetView>
  </sheetViews>
  <sheetFormatPr defaultRowHeight="12.75" x14ac:dyDescent="0.2"/>
  <cols>
    <col min="1" max="1" width="16" style="1" customWidth="1"/>
    <col min="2" max="2" width="31.5703125" customWidth="1"/>
    <col min="3" max="3" width="16.28515625" style="8" customWidth="1"/>
    <col min="4" max="4" width="11.5703125" customWidth="1"/>
    <col min="5" max="5" width="10.5703125" bestFit="1" customWidth="1"/>
    <col min="9" max="9" width="9.28515625" bestFit="1" customWidth="1"/>
    <col min="17" max="17" width="9.28515625" bestFit="1" customWidth="1"/>
    <col min="26" max="26" width="9.28515625" bestFit="1" customWidth="1"/>
    <col min="34" max="34" width="9.28515625" bestFit="1" customWidth="1"/>
    <col min="41" max="41" width="9.28515625" bestFit="1" customWidth="1"/>
    <col min="50" max="50" width="9.28515625" bestFit="1" customWidth="1"/>
  </cols>
  <sheetData>
    <row r="1" spans="1:5" ht="20.25" x14ac:dyDescent="0.3">
      <c r="A1" s="22"/>
      <c r="B1" s="16" t="s">
        <v>24</v>
      </c>
    </row>
    <row r="2" spans="1:5" ht="15.75" x14ac:dyDescent="0.25">
      <c r="A2" s="28"/>
      <c r="B2" s="21" t="s">
        <v>25</v>
      </c>
      <c r="C2" s="51"/>
      <c r="D2" s="30"/>
    </row>
    <row r="3" spans="1:5" ht="18.75" x14ac:dyDescent="0.25">
      <c r="A3" s="28"/>
      <c r="B3" s="21" t="s">
        <v>262</v>
      </c>
      <c r="C3" s="51"/>
      <c r="D3" s="30"/>
    </row>
    <row r="4" spans="1:5" ht="11.25" customHeight="1" x14ac:dyDescent="0.25">
      <c r="A4" s="23"/>
    </row>
    <row r="5" spans="1:5" ht="15.75" x14ac:dyDescent="0.25">
      <c r="A5" s="36">
        <v>45382</v>
      </c>
      <c r="C5" s="36">
        <v>45747</v>
      </c>
      <c r="D5" s="36"/>
    </row>
    <row r="6" spans="1:5" ht="15.75" x14ac:dyDescent="0.25">
      <c r="A6" s="28" t="s">
        <v>51</v>
      </c>
      <c r="C6" s="66" t="s">
        <v>51</v>
      </c>
      <c r="D6" s="2"/>
    </row>
    <row r="7" spans="1:5" ht="15.75" x14ac:dyDescent="0.25">
      <c r="A7" s="8"/>
      <c r="B7" s="21" t="s">
        <v>26</v>
      </c>
      <c r="C7" s="52"/>
    </row>
    <row r="8" spans="1:5" ht="15.75" x14ac:dyDescent="0.25">
      <c r="A8" s="8">
        <v>12125</v>
      </c>
      <c r="B8" s="17" t="s">
        <v>27</v>
      </c>
      <c r="C8" s="8">
        <v>12500</v>
      </c>
      <c r="D8" s="8"/>
    </row>
    <row r="9" spans="1:5" ht="15.75" x14ac:dyDescent="0.25">
      <c r="A9" s="8">
        <v>0</v>
      </c>
      <c r="B9" s="17" t="s">
        <v>32</v>
      </c>
      <c r="C9" s="8">
        <v>0</v>
      </c>
      <c r="D9" s="8"/>
    </row>
    <row r="10" spans="1:5" ht="15.75" x14ac:dyDescent="0.25">
      <c r="A10" s="8">
        <v>11.21</v>
      </c>
      <c r="B10" s="17" t="s">
        <v>28</v>
      </c>
      <c r="C10" s="8">
        <v>56.14</v>
      </c>
      <c r="D10" s="139"/>
      <c r="E10" s="190"/>
    </row>
    <row r="11" spans="1:5" ht="15.75" x14ac:dyDescent="0.25">
      <c r="A11" s="8">
        <v>657.33</v>
      </c>
      <c r="B11" s="17" t="s">
        <v>55</v>
      </c>
      <c r="C11" s="8">
        <v>449.25</v>
      </c>
      <c r="D11" s="57"/>
    </row>
    <row r="12" spans="1:5" ht="15.75" x14ac:dyDescent="0.25">
      <c r="A12" s="8">
        <v>249.11</v>
      </c>
      <c r="B12" s="17" t="s">
        <v>29</v>
      </c>
      <c r="C12" s="8">
        <v>169.82</v>
      </c>
      <c r="D12" s="1"/>
    </row>
    <row r="13" spans="1:5" ht="15.75" x14ac:dyDescent="0.25">
      <c r="A13" s="8">
        <v>929.62</v>
      </c>
      <c r="B13" s="17" t="s">
        <v>50</v>
      </c>
      <c r="C13" s="8">
        <v>929.62</v>
      </c>
      <c r="D13" s="8"/>
    </row>
    <row r="14" spans="1:5" ht="15.75" x14ac:dyDescent="0.25">
      <c r="A14" s="8">
        <v>428.18</v>
      </c>
      <c r="B14" s="17" t="s">
        <v>30</v>
      </c>
      <c r="C14" s="8">
        <v>359.18</v>
      </c>
      <c r="D14" s="1"/>
    </row>
    <row r="15" spans="1:5" ht="16.5" thickBot="1" x14ac:dyDescent="0.3">
      <c r="A15" s="34">
        <f>SUM(A8:A14)</f>
        <v>14400.45</v>
      </c>
      <c r="B15" s="18" t="s">
        <v>33</v>
      </c>
      <c r="C15" s="34">
        <f>SUM(C8:C14)</f>
        <v>14464.01</v>
      </c>
      <c r="D15" s="67"/>
    </row>
    <row r="16" spans="1:5" ht="9" customHeight="1" x14ac:dyDescent="0.25">
      <c r="A16" s="26"/>
    </row>
    <row r="17" spans="1:5" ht="15.75" x14ac:dyDescent="0.25">
      <c r="A17" s="26"/>
      <c r="B17" s="26" t="s">
        <v>34</v>
      </c>
    </row>
    <row r="18" spans="1:5" ht="15.75" x14ac:dyDescent="0.25">
      <c r="A18" s="68">
        <v>3380</v>
      </c>
      <c r="B18" s="17" t="s">
        <v>330</v>
      </c>
      <c r="C18" s="68">
        <v>3750</v>
      </c>
      <c r="D18" s="1"/>
    </row>
    <row r="19" spans="1:5" ht="15.75" x14ac:dyDescent="0.25">
      <c r="A19" s="69">
        <v>615.22</v>
      </c>
      <c r="B19" s="17" t="s">
        <v>35</v>
      </c>
      <c r="C19" s="69">
        <v>685.09</v>
      </c>
    </row>
    <row r="20" spans="1:5" ht="15.75" x14ac:dyDescent="0.25">
      <c r="A20" s="69">
        <v>92</v>
      </c>
      <c r="B20" s="17" t="s">
        <v>36</v>
      </c>
      <c r="C20" s="69">
        <v>96</v>
      </c>
      <c r="D20" s="1"/>
    </row>
    <row r="21" spans="1:5" ht="15.75" x14ac:dyDescent="0.25">
      <c r="A21" s="68">
        <v>1320</v>
      </c>
      <c r="B21" s="17" t="s">
        <v>212</v>
      </c>
      <c r="C21" s="68">
        <v>1955</v>
      </c>
      <c r="D21" s="1"/>
    </row>
    <row r="22" spans="1:5" ht="15.75" x14ac:dyDescent="0.25">
      <c r="A22" s="68">
        <v>3568.77</v>
      </c>
      <c r="B22" s="17" t="s">
        <v>37</v>
      </c>
      <c r="C22" s="68">
        <v>4116.47</v>
      </c>
      <c r="D22" s="1"/>
    </row>
    <row r="23" spans="1:5" ht="15.75" x14ac:dyDescent="0.25">
      <c r="A23" s="68">
        <v>100</v>
      </c>
      <c r="B23" s="17" t="s">
        <v>38</v>
      </c>
      <c r="C23" s="68">
        <v>100</v>
      </c>
      <c r="D23" s="1"/>
    </row>
    <row r="24" spans="1:5" ht="15.75" x14ac:dyDescent="0.25">
      <c r="A24" s="68">
        <v>1188.98</v>
      </c>
      <c r="B24" s="17" t="s">
        <v>39</v>
      </c>
      <c r="C24" s="68">
        <v>661.83</v>
      </c>
      <c r="D24" s="1"/>
    </row>
    <row r="25" spans="1:5" ht="15.75" x14ac:dyDescent="0.25">
      <c r="A25" s="68">
        <v>0</v>
      </c>
      <c r="B25" s="17" t="s">
        <v>40</v>
      </c>
      <c r="C25" s="68">
        <v>0</v>
      </c>
      <c r="D25" s="1"/>
    </row>
    <row r="26" spans="1:5" ht="15.75" x14ac:dyDescent="0.25">
      <c r="A26" s="68">
        <v>1735.97</v>
      </c>
      <c r="B26" s="17" t="s">
        <v>31</v>
      </c>
      <c r="C26" s="68">
        <v>3833.98</v>
      </c>
      <c r="D26" s="63"/>
    </row>
    <row r="27" spans="1:5" ht="15.75" x14ac:dyDescent="0.25">
      <c r="A27" s="68">
        <v>0</v>
      </c>
      <c r="B27" s="17" t="s">
        <v>332</v>
      </c>
      <c r="C27" s="68">
        <v>6.25</v>
      </c>
      <c r="D27" s="63"/>
    </row>
    <row r="28" spans="1:5" ht="15.75" x14ac:dyDescent="0.25">
      <c r="A28" s="68">
        <v>449.25</v>
      </c>
      <c r="B28" s="17" t="s">
        <v>54</v>
      </c>
      <c r="C28" s="68">
        <v>1012.43</v>
      </c>
      <c r="D28" s="63"/>
    </row>
    <row r="29" spans="1:5" ht="16.5" thickBot="1" x14ac:dyDescent="0.3">
      <c r="A29" s="34">
        <f>SUM(A18:A28)</f>
        <v>12450.189999999999</v>
      </c>
      <c r="B29" s="18" t="s">
        <v>41</v>
      </c>
      <c r="C29" s="34">
        <f>SUM(C18:C28)</f>
        <v>16217.050000000001</v>
      </c>
      <c r="D29" s="67"/>
    </row>
    <row r="30" spans="1:5" ht="10.5" customHeight="1" x14ac:dyDescent="0.25">
      <c r="A30" s="26"/>
    </row>
    <row r="31" spans="1:5" ht="12.75" customHeight="1" x14ac:dyDescent="0.2">
      <c r="A31" s="398" t="s">
        <v>52</v>
      </c>
      <c r="B31" s="398"/>
      <c r="C31" s="398"/>
      <c r="D31" s="398"/>
    </row>
    <row r="32" spans="1:5" ht="15.75" x14ac:dyDescent="0.25">
      <c r="A32" s="8">
        <v>4169.5200000000004</v>
      </c>
      <c r="B32" s="17" t="s">
        <v>263</v>
      </c>
      <c r="C32" s="8">
        <v>6119.78</v>
      </c>
      <c r="E32" s="17"/>
    </row>
    <row r="33" spans="1:5" ht="15.75" x14ac:dyDescent="0.25">
      <c r="A33" s="8">
        <f>A15</f>
        <v>14400.45</v>
      </c>
      <c r="B33" s="17" t="s">
        <v>33</v>
      </c>
      <c r="C33" s="8">
        <f>C15</f>
        <v>14464.01</v>
      </c>
    </row>
    <row r="34" spans="1:5" ht="15.75" x14ac:dyDescent="0.25">
      <c r="A34" s="8">
        <f>A29</f>
        <v>12450.189999999999</v>
      </c>
      <c r="B34" s="18" t="s">
        <v>42</v>
      </c>
      <c r="C34" s="8">
        <f>C29</f>
        <v>16217.050000000001</v>
      </c>
    </row>
    <row r="35" spans="1:5" ht="16.5" thickBot="1" x14ac:dyDescent="0.3">
      <c r="A35" s="58">
        <f>A32+A33-A34</f>
        <v>6119.7800000000025</v>
      </c>
      <c r="B35" s="35" t="s">
        <v>264</v>
      </c>
      <c r="C35" s="58">
        <f>C32+C33-C34</f>
        <v>4366.74</v>
      </c>
      <c r="D35" s="38"/>
      <c r="E35" s="37"/>
    </row>
    <row r="36" spans="1:5" ht="12.75" customHeight="1" thickBot="1" x14ac:dyDescent="0.3">
      <c r="A36" s="399" t="s">
        <v>43</v>
      </c>
      <c r="B36" s="399"/>
      <c r="C36" s="399"/>
      <c r="D36" s="399"/>
    </row>
    <row r="37" spans="1:5" ht="15.75" x14ac:dyDescent="0.25">
      <c r="A37" s="71">
        <v>5056.33</v>
      </c>
      <c r="B37" s="17" t="s">
        <v>118</v>
      </c>
      <c r="C37" s="71">
        <v>747.15</v>
      </c>
      <c r="D37" s="38"/>
      <c r="E37" s="38"/>
    </row>
    <row r="38" spans="1:5" ht="15.75" x14ac:dyDescent="0.25">
      <c r="A38" s="72">
        <v>1063.45</v>
      </c>
      <c r="B38" s="17" t="s">
        <v>119</v>
      </c>
      <c r="C38" s="72">
        <v>3619.59</v>
      </c>
      <c r="D38" s="38"/>
      <c r="E38" s="37"/>
    </row>
    <row r="39" spans="1:5" ht="15.75" x14ac:dyDescent="0.25">
      <c r="A39" s="72">
        <v>0</v>
      </c>
      <c r="B39" s="17" t="s">
        <v>218</v>
      </c>
      <c r="C39" s="72">
        <v>0</v>
      </c>
      <c r="D39" s="38"/>
      <c r="E39" s="37"/>
    </row>
    <row r="40" spans="1:5" ht="15.75" x14ac:dyDescent="0.25">
      <c r="A40" s="72"/>
      <c r="B40" s="17"/>
      <c r="C40" s="72"/>
      <c r="D40" s="38"/>
      <c r="E40" s="37"/>
    </row>
    <row r="41" spans="1:5" ht="13.5" thickBot="1" x14ac:dyDescent="0.25">
      <c r="A41" s="122">
        <f>A37+A38-A39-A40</f>
        <v>6119.78</v>
      </c>
      <c r="C41" s="122">
        <f>C37+C38-C39-C40</f>
        <v>4366.74</v>
      </c>
      <c r="D41" s="38"/>
      <c r="E41" s="64"/>
    </row>
    <row r="42" spans="1:5" ht="9" customHeight="1" x14ac:dyDescent="0.25">
      <c r="A42" s="19"/>
    </row>
    <row r="43" spans="1:5" ht="15.75" x14ac:dyDescent="0.25">
      <c r="A43" s="25" t="s">
        <v>44</v>
      </c>
    </row>
    <row r="44" spans="1:5" ht="18.75" x14ac:dyDescent="0.25">
      <c r="A44" s="39" t="s">
        <v>331</v>
      </c>
      <c r="B44" s="7"/>
      <c r="C44" s="53"/>
      <c r="D44" s="7"/>
    </row>
    <row r="45" spans="1:5" ht="15.75" x14ac:dyDescent="0.25">
      <c r="A45" s="23"/>
    </row>
    <row r="46" spans="1:5" ht="15.75" x14ac:dyDescent="0.25">
      <c r="A46" s="24" t="s">
        <v>59</v>
      </c>
      <c r="C46" s="52" t="s">
        <v>60</v>
      </c>
    </row>
    <row r="47" spans="1:5" ht="15.75" x14ac:dyDescent="0.25">
      <c r="A47" s="18" t="s">
        <v>61</v>
      </c>
      <c r="C47" s="52" t="s">
        <v>62</v>
      </c>
      <c r="D47" t="s">
        <v>63</v>
      </c>
    </row>
    <row r="48" spans="1:5" ht="15.75" x14ac:dyDescent="0.25">
      <c r="A48" s="24" t="s">
        <v>219</v>
      </c>
    </row>
    <row r="49" spans="1:50" ht="15.75" x14ac:dyDescent="0.25">
      <c r="A49" s="24" t="s">
        <v>220</v>
      </c>
    </row>
    <row r="50" spans="1:50" ht="20.25" x14ac:dyDescent="0.3">
      <c r="A50" s="22"/>
      <c r="B50" s="22"/>
    </row>
    <row r="51" spans="1:50" ht="15.75" x14ac:dyDescent="0.25">
      <c r="A51" s="27"/>
      <c r="B51" s="27"/>
    </row>
    <row r="52" spans="1:50" ht="15.75" x14ac:dyDescent="0.25">
      <c r="A52" s="25"/>
    </row>
    <row r="53" spans="1:50" ht="15.75" x14ac:dyDescent="0.25">
      <c r="A53" s="25"/>
    </row>
    <row r="54" spans="1:50" ht="15.75" x14ac:dyDescent="0.25">
      <c r="B54" s="17"/>
      <c r="E54" s="20"/>
    </row>
    <row r="55" spans="1:50" ht="15.75" x14ac:dyDescent="0.25">
      <c r="B55" s="17"/>
      <c r="C55" s="33"/>
      <c r="I55" s="17"/>
      <c r="K55" s="17"/>
      <c r="Q55" s="17"/>
      <c r="S55" s="17"/>
      <c r="Z55" s="17"/>
      <c r="AB55" s="17"/>
      <c r="AH55" s="17"/>
      <c r="AJ55" s="17"/>
      <c r="AO55" s="17"/>
      <c r="AQ55" s="17"/>
      <c r="AX55" s="17"/>
    </row>
    <row r="56" spans="1:50" ht="15.75" x14ac:dyDescent="0.25">
      <c r="B56" s="17"/>
      <c r="C56" s="33"/>
      <c r="E56" s="8"/>
      <c r="I56" s="17"/>
      <c r="K56" s="17"/>
      <c r="Q56" s="17"/>
      <c r="S56" s="17"/>
      <c r="Z56" s="17"/>
      <c r="AB56" s="17"/>
      <c r="AH56" s="17"/>
      <c r="AJ56" s="17"/>
      <c r="AO56" s="17"/>
      <c r="AQ56" s="17"/>
      <c r="AX56" s="17"/>
    </row>
    <row r="57" spans="1:50" ht="15.75" x14ac:dyDescent="0.25">
      <c r="B57" s="17"/>
      <c r="C57" s="33"/>
      <c r="E57" s="8"/>
      <c r="I57" s="17"/>
      <c r="K57" s="17"/>
      <c r="Q57" s="17"/>
      <c r="S57" s="17"/>
      <c r="Z57" s="17"/>
      <c r="AB57" s="17"/>
      <c r="AH57" s="17"/>
      <c r="AJ57" s="17"/>
      <c r="AO57" s="17"/>
      <c r="AQ57" s="17"/>
      <c r="AX57" s="17"/>
    </row>
    <row r="58" spans="1:50" ht="15.75" x14ac:dyDescent="0.25">
      <c r="B58" s="17"/>
      <c r="C58" s="33"/>
      <c r="E58" s="8"/>
      <c r="I58" s="17"/>
      <c r="K58" s="17"/>
      <c r="Q58" s="17"/>
      <c r="S58" s="17"/>
      <c r="Z58" s="17"/>
      <c r="AB58" s="17"/>
      <c r="AH58" s="17"/>
      <c r="AJ58" s="17"/>
      <c r="AO58" s="17"/>
      <c r="AQ58" s="17"/>
      <c r="AX58" s="17"/>
    </row>
    <row r="59" spans="1:50" ht="15.75" x14ac:dyDescent="0.25">
      <c r="B59" s="17"/>
      <c r="C59" s="33"/>
      <c r="E59" s="8"/>
      <c r="I59" s="17"/>
      <c r="K59" s="17"/>
      <c r="Q59" s="17"/>
      <c r="S59" s="17"/>
      <c r="Z59" s="17"/>
      <c r="AB59" s="17"/>
      <c r="AH59" s="17"/>
      <c r="AJ59" s="17"/>
      <c r="AO59" s="17"/>
      <c r="AQ59" s="17"/>
      <c r="AX59" s="17"/>
    </row>
    <row r="60" spans="1:50" ht="15.75" x14ac:dyDescent="0.25">
      <c r="B60" s="17"/>
      <c r="C60" s="33"/>
      <c r="E60" s="8"/>
      <c r="I60" s="17"/>
      <c r="K60" s="17"/>
      <c r="Q60" s="17"/>
      <c r="S60" s="17"/>
      <c r="Z60" s="17"/>
      <c r="AB60" s="17"/>
      <c r="AH60" s="17"/>
      <c r="AJ60" s="17"/>
      <c r="AO60" s="17"/>
      <c r="AQ60" s="17"/>
      <c r="AX60" s="17"/>
    </row>
    <row r="61" spans="1:50" ht="15.75" x14ac:dyDescent="0.25">
      <c r="B61" s="17"/>
      <c r="C61" s="33"/>
      <c r="E61" s="8"/>
      <c r="I61" s="17"/>
      <c r="K61" s="17"/>
      <c r="Q61" s="17"/>
      <c r="S61" s="17"/>
      <c r="Z61" s="17"/>
      <c r="AB61" s="17"/>
      <c r="AH61" s="17"/>
      <c r="AJ61" s="17"/>
      <c r="AO61" s="17"/>
      <c r="AQ61" s="17"/>
      <c r="AX61" s="17"/>
    </row>
    <row r="62" spans="1:50" ht="15.75" x14ac:dyDescent="0.25">
      <c r="B62" s="17"/>
      <c r="C62" s="33"/>
      <c r="I62" s="17"/>
      <c r="K62" s="17"/>
      <c r="Q62" s="17"/>
      <c r="S62" s="17"/>
      <c r="Z62" s="17"/>
      <c r="AB62" s="17"/>
      <c r="AH62" s="17"/>
      <c r="AJ62" s="17"/>
      <c r="AO62" s="17"/>
      <c r="AQ62" s="17"/>
      <c r="AX62" s="17"/>
    </row>
    <row r="63" spans="1:50" ht="15.75" x14ac:dyDescent="0.25">
      <c r="A63" s="25"/>
    </row>
    <row r="64" spans="1:50" ht="15.75" x14ac:dyDescent="0.25">
      <c r="A64" s="25"/>
    </row>
    <row r="65" spans="1:5" ht="15.75" x14ac:dyDescent="0.25">
      <c r="A65" s="25"/>
    </row>
    <row r="66" spans="1:5" ht="15.75" x14ac:dyDescent="0.25">
      <c r="A66" s="25"/>
      <c r="E66" s="65"/>
    </row>
    <row r="67" spans="1:5" ht="15.75" x14ac:dyDescent="0.25">
      <c r="A67" s="25"/>
    </row>
    <row r="68" spans="1:5" ht="15.75" x14ac:dyDescent="0.25">
      <c r="A68" s="25"/>
    </row>
    <row r="69" spans="1:5" ht="15.75" x14ac:dyDescent="0.25">
      <c r="A69" s="25"/>
    </row>
    <row r="70" spans="1:5" ht="15.75" x14ac:dyDescent="0.25">
      <c r="A70" s="25"/>
    </row>
    <row r="71" spans="1:5" ht="15.75" x14ac:dyDescent="0.25">
      <c r="A71" s="25"/>
    </row>
    <row r="72" spans="1:5" ht="15.75" x14ac:dyDescent="0.25">
      <c r="A72" s="25"/>
    </row>
    <row r="73" spans="1:5" ht="15.75" x14ac:dyDescent="0.25">
      <c r="A73" s="25"/>
    </row>
    <row r="74" spans="1:5" ht="15.75" x14ac:dyDescent="0.25">
      <c r="A74" s="25"/>
    </row>
    <row r="75" spans="1:5" ht="15.75" x14ac:dyDescent="0.25">
      <c r="A75" s="25"/>
    </row>
    <row r="76" spans="1:5" ht="15.75" x14ac:dyDescent="0.25">
      <c r="A76" s="17"/>
      <c r="D76" s="17"/>
    </row>
    <row r="77" spans="1:5" ht="15.75" x14ac:dyDescent="0.25">
      <c r="A77" s="17"/>
      <c r="D77" s="17"/>
    </row>
    <row r="78" spans="1:5" ht="15.75" x14ac:dyDescent="0.25">
      <c r="A78" s="25"/>
    </row>
    <row r="79" spans="1:5" ht="15.75" x14ac:dyDescent="0.25">
      <c r="A79" s="25"/>
    </row>
    <row r="80" spans="1:5" ht="15.75" x14ac:dyDescent="0.25">
      <c r="A80" s="25"/>
      <c r="C80" s="55"/>
    </row>
    <row r="81" spans="1:3" ht="15.75" x14ac:dyDescent="0.25">
      <c r="A81" s="25"/>
    </row>
    <row r="82" spans="1:3" ht="15.75" x14ac:dyDescent="0.25">
      <c r="A82" s="25"/>
    </row>
    <row r="83" spans="1:3" ht="15.75" x14ac:dyDescent="0.25">
      <c r="A83" s="25"/>
      <c r="C83" s="70"/>
    </row>
    <row r="84" spans="1:3" ht="15.75" x14ac:dyDescent="0.25">
      <c r="A84" s="25"/>
    </row>
    <row r="85" spans="1:3" ht="15.75" x14ac:dyDescent="0.25">
      <c r="A85" s="25"/>
    </row>
    <row r="86" spans="1:3" ht="15.75" x14ac:dyDescent="0.25">
      <c r="A86" s="25"/>
    </row>
    <row r="87" spans="1:3" ht="15.75" x14ac:dyDescent="0.25">
      <c r="A87" s="25"/>
    </row>
    <row r="88" spans="1:3" ht="15.75" x14ac:dyDescent="0.25">
      <c r="A88" s="25"/>
    </row>
    <row r="89" spans="1:3" ht="15.75" x14ac:dyDescent="0.25">
      <c r="A89" s="25"/>
    </row>
    <row r="90" spans="1:3" ht="15.75" x14ac:dyDescent="0.25">
      <c r="A90" s="25"/>
    </row>
    <row r="91" spans="1:3" ht="15.75" x14ac:dyDescent="0.25">
      <c r="A91" s="25"/>
    </row>
    <row r="92" spans="1:3" ht="15.75" x14ac:dyDescent="0.25">
      <c r="A92" s="25"/>
    </row>
    <row r="93" spans="1:3" ht="15.75" x14ac:dyDescent="0.25">
      <c r="A93" s="25"/>
    </row>
    <row r="94" spans="1:3" ht="15.75" x14ac:dyDescent="0.25">
      <c r="A94" s="25"/>
    </row>
    <row r="95" spans="1:3" ht="15.75" x14ac:dyDescent="0.25">
      <c r="A95" s="25"/>
    </row>
    <row r="96" spans="1:3" ht="15.75" x14ac:dyDescent="0.25">
      <c r="A96" s="25"/>
    </row>
    <row r="97" spans="1:2" ht="15.75" x14ac:dyDescent="0.25">
      <c r="A97" s="25"/>
    </row>
    <row r="98" spans="1:2" ht="15.75" x14ac:dyDescent="0.25">
      <c r="A98" s="25"/>
    </row>
    <row r="99" spans="1:2" ht="15.75" x14ac:dyDescent="0.25">
      <c r="A99" s="25"/>
    </row>
    <row r="100" spans="1:2" ht="15.75" x14ac:dyDescent="0.25">
      <c r="A100" s="25"/>
    </row>
    <row r="101" spans="1:2" ht="15.75" x14ac:dyDescent="0.25">
      <c r="A101" s="25"/>
    </row>
    <row r="102" spans="1:2" ht="15.75" x14ac:dyDescent="0.25">
      <c r="A102" s="25"/>
    </row>
    <row r="103" spans="1:2" ht="15.75" x14ac:dyDescent="0.25">
      <c r="A103" s="25"/>
    </row>
    <row r="104" spans="1:2" ht="20.25" x14ac:dyDescent="0.3">
      <c r="A104" s="22"/>
      <c r="B104" s="22"/>
    </row>
    <row r="105" spans="1:2" ht="15.75" x14ac:dyDescent="0.25">
      <c r="A105" s="28"/>
      <c r="B105" s="28"/>
    </row>
    <row r="106" spans="1:2" ht="15.75" x14ac:dyDescent="0.25">
      <c r="A106" s="28"/>
    </row>
    <row r="107" spans="1:2" ht="15.75" x14ac:dyDescent="0.25">
      <c r="A107" s="29"/>
    </row>
    <row r="108" spans="1:2" ht="15.75" x14ac:dyDescent="0.25">
      <c r="A108" s="25"/>
    </row>
    <row r="109" spans="1:2" ht="15.75" x14ac:dyDescent="0.25">
      <c r="A109" s="25"/>
      <c r="B109" s="17"/>
    </row>
    <row r="110" spans="1:2" ht="15.75" x14ac:dyDescent="0.25">
      <c r="A110" s="25"/>
      <c r="B110" s="17"/>
    </row>
    <row r="111" spans="1:2" ht="15.75" x14ac:dyDescent="0.25">
      <c r="A111" s="25"/>
      <c r="B111" s="17"/>
    </row>
    <row r="112" spans="1:2" ht="15.75" x14ac:dyDescent="0.25">
      <c r="A112" s="25"/>
    </row>
    <row r="113" spans="1:1" ht="15.75" x14ac:dyDescent="0.25">
      <c r="A113" s="25"/>
    </row>
    <row r="114" spans="1:1" ht="15.75" x14ac:dyDescent="0.25">
      <c r="A114" s="25"/>
    </row>
    <row r="115" spans="1:1" ht="15.75" x14ac:dyDescent="0.25">
      <c r="A115" s="25"/>
    </row>
    <row r="116" spans="1:1" ht="15.75" x14ac:dyDescent="0.25">
      <c r="A116" s="24"/>
    </row>
    <row r="117" spans="1:1" ht="15.75" x14ac:dyDescent="0.25">
      <c r="A117" s="24"/>
    </row>
    <row r="118" spans="1:1" ht="15.75" x14ac:dyDescent="0.25">
      <c r="A118" s="24"/>
    </row>
    <row r="119" spans="1:1" ht="15.75" x14ac:dyDescent="0.25">
      <c r="A119" s="29"/>
    </row>
    <row r="120" spans="1:1" ht="15.75" x14ac:dyDescent="0.25">
      <c r="A120" s="24"/>
    </row>
    <row r="121" spans="1:1" ht="15.75" x14ac:dyDescent="0.25">
      <c r="A121" s="25"/>
    </row>
    <row r="122" spans="1:1" ht="15.75" x14ac:dyDescent="0.25">
      <c r="A122" s="25"/>
    </row>
    <row r="123" spans="1:1" ht="15.75" x14ac:dyDescent="0.25">
      <c r="A123" s="25"/>
    </row>
    <row r="124" spans="1:1" ht="15.75" x14ac:dyDescent="0.25">
      <c r="A124" s="25"/>
    </row>
    <row r="125" spans="1:1" ht="15.75" x14ac:dyDescent="0.25">
      <c r="A125" s="25"/>
    </row>
    <row r="126" spans="1:1" ht="15.75" x14ac:dyDescent="0.25">
      <c r="A126" s="25"/>
    </row>
    <row r="127" spans="1:1" ht="15.75" x14ac:dyDescent="0.25">
      <c r="A127" s="25"/>
    </row>
    <row r="128" spans="1:1" ht="15.75" x14ac:dyDescent="0.25">
      <c r="A128" s="25"/>
    </row>
    <row r="129" spans="1:2" ht="15.75" x14ac:dyDescent="0.25">
      <c r="A129" s="25"/>
    </row>
    <row r="130" spans="1:2" ht="15.75" x14ac:dyDescent="0.25">
      <c r="A130" s="25"/>
    </row>
    <row r="131" spans="1:2" ht="15.75" x14ac:dyDescent="0.25">
      <c r="A131" s="25"/>
    </row>
    <row r="132" spans="1:2" ht="15.75" x14ac:dyDescent="0.25">
      <c r="A132" s="24"/>
    </row>
    <row r="133" spans="1:2" ht="15.75" x14ac:dyDescent="0.25">
      <c r="A133" s="24"/>
    </row>
    <row r="134" spans="1:2" ht="15.75" x14ac:dyDescent="0.25">
      <c r="A134" s="24"/>
    </row>
    <row r="135" spans="1:2" ht="15.75" x14ac:dyDescent="0.25">
      <c r="A135" s="29"/>
    </row>
    <row r="136" spans="1:2" ht="15.75" x14ac:dyDescent="0.25">
      <c r="A136" s="24"/>
    </row>
    <row r="137" spans="1:2" ht="15.75" x14ac:dyDescent="0.25">
      <c r="A137" s="25"/>
    </row>
    <row r="138" spans="1:2" ht="15.75" x14ac:dyDescent="0.25">
      <c r="A138" s="25"/>
    </row>
    <row r="139" spans="1:2" ht="15.75" x14ac:dyDescent="0.25">
      <c r="A139" s="25"/>
      <c r="B139" s="17"/>
    </row>
    <row r="140" spans="1:2" ht="15.75" x14ac:dyDescent="0.25">
      <c r="A140" s="25"/>
    </row>
    <row r="141" spans="1:2" ht="15.75" x14ac:dyDescent="0.25">
      <c r="A141" s="25"/>
    </row>
    <row r="142" spans="1:2" ht="15.75" x14ac:dyDescent="0.25">
      <c r="A142" s="25"/>
    </row>
    <row r="143" spans="1:2" ht="15.75" x14ac:dyDescent="0.25">
      <c r="A143" s="24"/>
    </row>
    <row r="144" spans="1:2" ht="15.75" x14ac:dyDescent="0.25">
      <c r="A144" s="25"/>
    </row>
  </sheetData>
  <mergeCells count="2">
    <mergeCell ref="A31:D31"/>
    <mergeCell ref="A36:D36"/>
  </mergeCells>
  <phoneticPr fontId="2" type="noConversion"/>
  <pageMargins left="0.74803149606299213" right="0.74803149606299213"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9"/>
  <sheetViews>
    <sheetView tabSelected="1" zoomScaleNormal="100" workbookViewId="0">
      <selection activeCell="L25" sqref="L25"/>
    </sheetView>
  </sheetViews>
  <sheetFormatPr defaultRowHeight="12.75" x14ac:dyDescent="0.2"/>
  <cols>
    <col min="1" max="1" width="12" bestFit="1" customWidth="1"/>
    <col min="2" max="2" width="13.7109375" bestFit="1" customWidth="1"/>
    <col min="3" max="3" width="68.85546875" customWidth="1"/>
    <col min="4" max="4" width="12.85546875" customWidth="1"/>
    <col min="5" max="5" width="15.28515625" customWidth="1"/>
    <col min="6" max="6" width="11.28515625" customWidth="1"/>
    <col min="7" max="7" width="10.42578125" bestFit="1" customWidth="1"/>
  </cols>
  <sheetData>
    <row r="1" spans="1:6" x14ac:dyDescent="0.2">
      <c r="C1" s="126" t="s">
        <v>293</v>
      </c>
    </row>
    <row r="2" spans="1:6" x14ac:dyDescent="0.2">
      <c r="D2" s="152"/>
    </row>
    <row r="3" spans="1:6" x14ac:dyDescent="0.2">
      <c r="C3" s="3" t="s">
        <v>177</v>
      </c>
      <c r="D3" s="250">
        <v>7527.64</v>
      </c>
      <c r="E3" s="57"/>
    </row>
    <row r="4" spans="1:6" x14ac:dyDescent="0.2">
      <c r="C4" s="3" t="s">
        <v>178</v>
      </c>
      <c r="D4" s="251">
        <v>4600.63</v>
      </c>
      <c r="E4" s="8"/>
    </row>
    <row r="5" spans="1:6" ht="13.5" thickBot="1" x14ac:dyDescent="0.25">
      <c r="C5" s="3" t="s">
        <v>294</v>
      </c>
      <c r="D5" s="95">
        <f>SUM(D3:D4)</f>
        <v>12128.27</v>
      </c>
      <c r="E5" s="160"/>
    </row>
    <row r="6" spans="1:6" ht="13.5" thickTop="1" x14ac:dyDescent="0.2"/>
    <row r="7" spans="1:6" x14ac:dyDescent="0.2">
      <c r="C7" s="3" t="s">
        <v>295</v>
      </c>
    </row>
    <row r="8" spans="1:6" x14ac:dyDescent="0.2">
      <c r="C8" s="126" t="s">
        <v>243</v>
      </c>
      <c r="D8" s="252">
        <v>4500</v>
      </c>
      <c r="E8" s="57"/>
    </row>
    <row r="9" spans="1:6" x14ac:dyDescent="0.2">
      <c r="C9" s="126" t="s">
        <v>299</v>
      </c>
      <c r="D9" s="252">
        <v>825</v>
      </c>
      <c r="E9" s="57"/>
    </row>
    <row r="10" spans="1:6" x14ac:dyDescent="0.2">
      <c r="C10" s="126"/>
      <c r="D10" s="252"/>
      <c r="E10" s="57"/>
    </row>
    <row r="11" spans="1:6" ht="13.5" thickBot="1" x14ac:dyDescent="0.25">
      <c r="B11" s="322"/>
      <c r="C11" s="254" t="s">
        <v>235</v>
      </c>
      <c r="D11" s="253">
        <f>D5-D8</f>
        <v>7628.27</v>
      </c>
      <c r="E11" s="160"/>
    </row>
    <row r="12" spans="1:6" ht="13.5" thickBot="1" x14ac:dyDescent="0.25">
      <c r="A12" s="187" t="s">
        <v>247</v>
      </c>
      <c r="B12" s="187" t="s">
        <v>210</v>
      </c>
      <c r="D12" s="187" t="s">
        <v>247</v>
      </c>
      <c r="E12" s="187" t="s">
        <v>247</v>
      </c>
      <c r="F12" s="187" t="s">
        <v>247</v>
      </c>
    </row>
    <row r="13" spans="1:6" ht="13.5" thickBot="1" x14ac:dyDescent="0.25">
      <c r="A13" s="102" t="s">
        <v>224</v>
      </c>
      <c r="B13" s="102" t="s">
        <v>224</v>
      </c>
      <c r="C13" s="245" t="s">
        <v>290</v>
      </c>
      <c r="D13" s="102" t="s">
        <v>236</v>
      </c>
      <c r="E13" s="102" t="s">
        <v>241</v>
      </c>
      <c r="F13" s="102" t="s">
        <v>292</v>
      </c>
    </row>
    <row r="14" spans="1:6" x14ac:dyDescent="0.2">
      <c r="A14" s="96">
        <v>250</v>
      </c>
      <c r="B14" s="327">
        <v>0</v>
      </c>
      <c r="C14" s="164" t="s">
        <v>195</v>
      </c>
      <c r="D14" s="96">
        <v>250</v>
      </c>
      <c r="E14" s="96">
        <v>250</v>
      </c>
      <c r="F14" s="96">
        <v>250</v>
      </c>
    </row>
    <row r="15" spans="1:6" x14ac:dyDescent="0.2">
      <c r="A15" s="82">
        <v>200</v>
      </c>
      <c r="B15" s="328">
        <v>0</v>
      </c>
      <c r="C15" s="163" t="s">
        <v>185</v>
      </c>
      <c r="D15" s="82">
        <v>200</v>
      </c>
      <c r="E15" s="82">
        <v>200</v>
      </c>
      <c r="F15" s="82">
        <v>200</v>
      </c>
    </row>
    <row r="16" spans="1:6" s="184" customFormat="1" x14ac:dyDescent="0.2">
      <c r="A16" s="230">
        <v>2000</v>
      </c>
      <c r="B16" s="329">
        <v>2944.87</v>
      </c>
      <c r="C16" s="222" t="s">
        <v>300</v>
      </c>
      <c r="D16" s="326">
        <v>7000</v>
      </c>
      <c r="E16" s="326">
        <v>2000</v>
      </c>
      <c r="F16" s="326">
        <v>2000</v>
      </c>
    </row>
    <row r="17" spans="1:8" s="184" customFormat="1" x14ac:dyDescent="0.2">
      <c r="A17" s="315">
        <v>100</v>
      </c>
      <c r="B17" s="329">
        <v>96</v>
      </c>
      <c r="C17" s="315" t="s">
        <v>36</v>
      </c>
      <c r="D17" s="315">
        <v>100</v>
      </c>
      <c r="E17" s="315">
        <v>100</v>
      </c>
      <c r="F17" s="315">
        <v>100</v>
      </c>
    </row>
    <row r="18" spans="1:8" s="184" customFormat="1" x14ac:dyDescent="0.2">
      <c r="A18" s="316">
        <v>3750</v>
      </c>
      <c r="B18" s="329">
        <v>3750</v>
      </c>
      <c r="C18" s="315" t="s">
        <v>216</v>
      </c>
      <c r="D18" s="316">
        <v>3800</v>
      </c>
      <c r="E18" s="316">
        <v>4000</v>
      </c>
      <c r="F18" s="316">
        <v>4200</v>
      </c>
    </row>
    <row r="19" spans="1:8" s="184" customFormat="1" x14ac:dyDescent="0.2">
      <c r="A19" s="315">
        <v>400</v>
      </c>
      <c r="B19" s="329">
        <v>685.09</v>
      </c>
      <c r="C19" s="317" t="s">
        <v>186</v>
      </c>
      <c r="D19" s="315">
        <v>450</v>
      </c>
      <c r="E19" s="315">
        <v>450</v>
      </c>
      <c r="F19" s="315">
        <v>480</v>
      </c>
    </row>
    <row r="20" spans="1:8" s="184" customFormat="1" x14ac:dyDescent="0.2">
      <c r="A20" s="315">
        <v>200</v>
      </c>
      <c r="B20" s="329">
        <v>205</v>
      </c>
      <c r="C20" s="317" t="s">
        <v>188</v>
      </c>
      <c r="D20" s="315">
        <v>200</v>
      </c>
      <c r="E20" s="315">
        <v>200</v>
      </c>
      <c r="F20" s="315">
        <v>200</v>
      </c>
    </row>
    <row r="21" spans="1:8" s="184" customFormat="1" x14ac:dyDescent="0.2">
      <c r="A21" s="315">
        <v>975</v>
      </c>
      <c r="B21" s="329">
        <v>661.83</v>
      </c>
      <c r="C21" s="315" t="s">
        <v>179</v>
      </c>
      <c r="D21" s="315">
        <v>750</v>
      </c>
      <c r="E21" s="315">
        <v>750</v>
      </c>
      <c r="F21" s="315">
        <v>800</v>
      </c>
    </row>
    <row r="22" spans="1:8" s="184" customFormat="1" x14ac:dyDescent="0.2">
      <c r="A22" s="315">
        <v>475</v>
      </c>
      <c r="B22" s="329">
        <v>447.8</v>
      </c>
      <c r="C22" s="315" t="s">
        <v>180</v>
      </c>
      <c r="D22" s="315">
        <v>500</v>
      </c>
      <c r="E22" s="315">
        <v>500</v>
      </c>
      <c r="F22" s="315">
        <v>500</v>
      </c>
    </row>
    <row r="23" spans="1:8" s="184" customFormat="1" x14ac:dyDescent="0.2">
      <c r="A23" s="316">
        <v>900</v>
      </c>
      <c r="B23" s="329">
        <v>1327</v>
      </c>
      <c r="C23" s="317" t="s">
        <v>190</v>
      </c>
      <c r="D23" s="316">
        <v>1000</v>
      </c>
      <c r="E23" s="316">
        <v>1100</v>
      </c>
      <c r="F23" s="316">
        <v>1200</v>
      </c>
    </row>
    <row r="24" spans="1:8" s="184" customFormat="1" x14ac:dyDescent="0.2">
      <c r="A24" s="316">
        <v>800</v>
      </c>
      <c r="B24" s="329">
        <v>663</v>
      </c>
      <c r="C24" s="317" t="s">
        <v>191</v>
      </c>
      <c r="D24" s="316">
        <v>800</v>
      </c>
      <c r="E24" s="316">
        <v>800</v>
      </c>
      <c r="F24" s="316">
        <v>800</v>
      </c>
    </row>
    <row r="25" spans="1:8" s="184" customFormat="1" x14ac:dyDescent="0.2">
      <c r="A25" s="315">
        <v>100</v>
      </c>
      <c r="B25" s="329">
        <v>46</v>
      </c>
      <c r="C25" s="317" t="s">
        <v>189</v>
      </c>
      <c r="D25" s="315">
        <v>100</v>
      </c>
      <c r="E25" s="315">
        <v>100</v>
      </c>
      <c r="F25" s="315">
        <v>100</v>
      </c>
    </row>
    <row r="26" spans="1:8" s="184" customFormat="1" x14ac:dyDescent="0.2">
      <c r="A26" s="315">
        <v>575</v>
      </c>
      <c r="B26" s="329">
        <v>100</v>
      </c>
      <c r="C26" s="317" t="s">
        <v>187</v>
      </c>
      <c r="D26" s="315">
        <v>575</v>
      </c>
      <c r="E26" s="315">
        <v>575</v>
      </c>
      <c r="F26" s="315">
        <v>575</v>
      </c>
    </row>
    <row r="27" spans="1:8" s="184" customFormat="1" x14ac:dyDescent="0.2">
      <c r="A27" s="315">
        <v>80</v>
      </c>
      <c r="B27" s="329">
        <v>748.18</v>
      </c>
      <c r="C27" s="222" t="s">
        <v>242</v>
      </c>
      <c r="D27" s="315">
        <v>80</v>
      </c>
      <c r="E27" s="315">
        <v>80</v>
      </c>
      <c r="F27" s="315">
        <v>80</v>
      </c>
    </row>
    <row r="28" spans="1:8" s="184" customFormat="1" x14ac:dyDescent="0.2">
      <c r="A28" s="316">
        <v>2000</v>
      </c>
      <c r="B28" s="329">
        <v>1885.7</v>
      </c>
      <c r="C28" s="222" t="s">
        <v>248</v>
      </c>
      <c r="D28" s="316">
        <v>2000</v>
      </c>
      <c r="E28" s="316">
        <v>2000</v>
      </c>
      <c r="F28" s="316">
        <v>2000</v>
      </c>
    </row>
    <row r="29" spans="1:8" s="184" customFormat="1" ht="13.5" thickBot="1" x14ac:dyDescent="0.25">
      <c r="A29" s="316">
        <v>2000</v>
      </c>
      <c r="B29" s="330">
        <v>1638.1</v>
      </c>
      <c r="C29" s="222" t="s">
        <v>310</v>
      </c>
      <c r="D29" s="318">
        <v>1000</v>
      </c>
      <c r="E29" s="316">
        <v>1000</v>
      </c>
      <c r="F29" s="316">
        <v>1000</v>
      </c>
    </row>
    <row r="30" spans="1:8" s="184" customFormat="1" ht="13.5" thickBot="1" x14ac:dyDescent="0.25">
      <c r="A30" s="318">
        <v>300</v>
      </c>
      <c r="B30" s="331">
        <v>1012.43</v>
      </c>
      <c r="C30" s="319" t="s">
        <v>5</v>
      </c>
      <c r="D30" s="320">
        <v>500</v>
      </c>
      <c r="E30" s="321">
        <v>500</v>
      </c>
      <c r="F30" s="321">
        <v>500</v>
      </c>
    </row>
    <row r="31" spans="1:8" ht="13.5" thickBot="1" x14ac:dyDescent="0.25">
      <c r="A31" s="248">
        <f>SUM(A14:A30)</f>
        <v>15105</v>
      </c>
      <c r="B31" s="247">
        <f>SUM(B14:B30)</f>
        <v>16211.000000000002</v>
      </c>
      <c r="C31" s="246" t="s">
        <v>215</v>
      </c>
      <c r="D31" s="160">
        <f>SUM(D14:D30)</f>
        <v>19305</v>
      </c>
      <c r="E31" s="248">
        <f>SUM(E14:E30)</f>
        <v>14605</v>
      </c>
      <c r="F31" s="248">
        <f>SUM(F14:F30)</f>
        <v>14985</v>
      </c>
    </row>
    <row r="32" spans="1:8" x14ac:dyDescent="0.2">
      <c r="A32" s="112"/>
      <c r="B32" s="187" t="s">
        <v>210</v>
      </c>
      <c r="C32" s="112"/>
      <c r="D32" s="112"/>
      <c r="E32" s="112"/>
      <c r="F32" s="112"/>
    </row>
    <row r="33" spans="1:8" ht="13.5" thickBot="1" x14ac:dyDescent="0.25">
      <c r="A33" s="102" t="s">
        <v>224</v>
      </c>
      <c r="B33" s="102" t="s">
        <v>224</v>
      </c>
      <c r="C33" s="101" t="s">
        <v>181</v>
      </c>
      <c r="D33" s="102" t="s">
        <v>236</v>
      </c>
      <c r="E33" s="102" t="s">
        <v>241</v>
      </c>
      <c r="F33" s="102" t="s">
        <v>241</v>
      </c>
    </row>
    <row r="34" spans="1:8" x14ac:dyDescent="0.2">
      <c r="A34" s="165">
        <v>12500</v>
      </c>
      <c r="B34" s="332">
        <v>12500</v>
      </c>
      <c r="C34" s="96" t="s">
        <v>27</v>
      </c>
      <c r="D34" s="165">
        <v>13500</v>
      </c>
      <c r="E34" s="165">
        <v>14000</v>
      </c>
      <c r="F34" s="165">
        <v>15000</v>
      </c>
    </row>
    <row r="35" spans="1:8" x14ac:dyDescent="0.2">
      <c r="A35" s="82">
        <v>200</v>
      </c>
      <c r="B35" s="330">
        <v>169.82</v>
      </c>
      <c r="C35" s="82" t="s">
        <v>182</v>
      </c>
      <c r="D35" s="82">
        <v>200</v>
      </c>
      <c r="E35" s="82">
        <v>200</v>
      </c>
      <c r="F35" s="82">
        <v>200</v>
      </c>
    </row>
    <row r="36" spans="1:8" x14ac:dyDescent="0.2">
      <c r="A36" s="82">
        <v>940</v>
      </c>
      <c r="B36" s="330">
        <v>929.62</v>
      </c>
      <c r="C36" s="163" t="s">
        <v>193</v>
      </c>
      <c r="D36" s="82">
        <v>950</v>
      </c>
      <c r="E36" s="82">
        <v>960</v>
      </c>
      <c r="F36" s="82">
        <v>960</v>
      </c>
    </row>
    <row r="37" spans="1:8" x14ac:dyDescent="0.2">
      <c r="A37" s="82">
        <v>360</v>
      </c>
      <c r="B37" s="330">
        <v>359.18</v>
      </c>
      <c r="C37" s="163" t="s">
        <v>194</v>
      </c>
      <c r="D37" s="82">
        <v>360</v>
      </c>
      <c r="E37" s="82">
        <v>360</v>
      </c>
      <c r="F37" s="82">
        <v>360</v>
      </c>
    </row>
    <row r="38" spans="1:8" x14ac:dyDescent="0.2">
      <c r="A38" s="82">
        <v>5</v>
      </c>
      <c r="B38" s="330">
        <v>52.82</v>
      </c>
      <c r="C38" s="82" t="s">
        <v>183</v>
      </c>
      <c r="D38" s="82">
        <v>30</v>
      </c>
      <c r="E38" s="82">
        <v>30</v>
      </c>
      <c r="F38" s="82">
        <v>30</v>
      </c>
    </row>
    <row r="39" spans="1:8" ht="13.5" thickBot="1" x14ac:dyDescent="0.25">
      <c r="A39" s="249">
        <v>500</v>
      </c>
      <c r="B39" s="333">
        <v>449.25</v>
      </c>
      <c r="C39" s="244" t="s">
        <v>192</v>
      </c>
      <c r="D39" s="249">
        <v>500</v>
      </c>
      <c r="E39" s="249">
        <v>500</v>
      </c>
      <c r="F39" s="249">
        <v>500</v>
      </c>
    </row>
    <row r="40" spans="1:8" ht="13.5" thickBot="1" x14ac:dyDescent="0.25">
      <c r="A40" s="248">
        <f>SUM(A34:A39)</f>
        <v>14505</v>
      </c>
      <c r="B40" s="248">
        <f>SUM(B34:B39)</f>
        <v>14460.69</v>
      </c>
      <c r="C40" s="245" t="s">
        <v>184</v>
      </c>
      <c r="D40" s="248">
        <f>SUM(D34:D39)</f>
        <v>15540</v>
      </c>
      <c r="E40" s="248">
        <f>SUM(E34:E39)</f>
        <v>16050</v>
      </c>
      <c r="F40" s="248">
        <f>SUM(F34:F39)</f>
        <v>17050</v>
      </c>
    </row>
    <row r="41" spans="1:8" ht="13.5" thickBot="1" x14ac:dyDescent="0.25"/>
    <row r="42" spans="1:8" ht="13.5" thickBot="1" x14ac:dyDescent="0.25">
      <c r="C42" s="245" t="s">
        <v>237</v>
      </c>
      <c r="D42" s="257">
        <f>D11</f>
        <v>7628.27</v>
      </c>
      <c r="E42" s="154"/>
    </row>
    <row r="43" spans="1:8" x14ac:dyDescent="0.2">
      <c r="C43" s="255" t="s">
        <v>296</v>
      </c>
      <c r="D43" s="256">
        <f>D40</f>
        <v>15540</v>
      </c>
      <c r="E43" s="57"/>
    </row>
    <row r="44" spans="1:8" ht="13.5" thickBot="1" x14ac:dyDescent="0.25">
      <c r="C44" s="186" t="s">
        <v>297</v>
      </c>
      <c r="D44" s="263">
        <f>D31</f>
        <v>19305</v>
      </c>
      <c r="E44" s="57"/>
    </row>
    <row r="45" spans="1:8" ht="13.5" thickBot="1" x14ac:dyDescent="0.25">
      <c r="C45" s="254" t="s">
        <v>298</v>
      </c>
      <c r="D45" s="257">
        <f>D42+D43-D44</f>
        <v>3863.2700000000004</v>
      </c>
      <c r="E45" s="160"/>
    </row>
    <row r="46" spans="1:8" x14ac:dyDescent="0.2">
      <c r="C46" s="153"/>
      <c r="D46" s="258"/>
      <c r="E46" s="258" t="s">
        <v>240</v>
      </c>
      <c r="F46" s="258" t="s">
        <v>240</v>
      </c>
      <c r="G46" s="112" t="s">
        <v>304</v>
      </c>
    </row>
    <row r="47" spans="1:8" ht="13.5" thickBot="1" x14ac:dyDescent="0.25">
      <c r="C47" s="162"/>
      <c r="D47" s="262" t="s">
        <v>27</v>
      </c>
      <c r="E47" s="262" t="s">
        <v>238</v>
      </c>
      <c r="F47" s="261" t="s">
        <v>239</v>
      </c>
      <c r="G47" s="108" t="s">
        <v>239</v>
      </c>
    </row>
    <row r="48" spans="1:8" x14ac:dyDescent="0.2">
      <c r="C48" s="170" t="s">
        <v>302</v>
      </c>
      <c r="D48" s="325">
        <v>12500</v>
      </c>
      <c r="E48" s="334">
        <v>36.99</v>
      </c>
      <c r="F48" s="335">
        <v>0</v>
      </c>
      <c r="G48" s="355">
        <v>0</v>
      </c>
    </row>
    <row r="49" spans="1:7" x14ac:dyDescent="0.2">
      <c r="C49" s="242" t="s">
        <v>303</v>
      </c>
      <c r="D49" s="324">
        <v>13000</v>
      </c>
      <c r="E49" s="323">
        <f>D49/336.5</f>
        <v>38.632986627043088</v>
      </c>
      <c r="F49" s="336">
        <f>E49-E48</f>
        <v>1.6429866270430864</v>
      </c>
      <c r="G49" s="356">
        <f>500/12500*100</f>
        <v>4</v>
      </c>
    </row>
    <row r="50" spans="1:7" ht="17.25" customHeight="1" thickBot="1" x14ac:dyDescent="0.25">
      <c r="C50" s="243" t="s">
        <v>303</v>
      </c>
      <c r="D50" s="259">
        <v>13500</v>
      </c>
      <c r="E50" s="260">
        <f>D50/336.5</f>
        <v>40.118870728083209</v>
      </c>
      <c r="F50" s="337">
        <f>E50-E48</f>
        <v>3.1288707280832071</v>
      </c>
      <c r="G50" s="357">
        <f>1000/12500*100</f>
        <v>8</v>
      </c>
    </row>
    <row r="52" spans="1:7" x14ac:dyDescent="0.2">
      <c r="A52" s="264"/>
      <c r="B52" t="s">
        <v>124</v>
      </c>
      <c r="C52" s="1"/>
      <c r="D52" s="1"/>
    </row>
    <row r="53" spans="1:7" x14ac:dyDescent="0.2">
      <c r="B53" t="s">
        <v>125</v>
      </c>
      <c r="C53" s="1"/>
      <c r="D53" s="1"/>
    </row>
    <row r="54" spans="1:7" x14ac:dyDescent="0.2">
      <c r="B54" t="s">
        <v>127</v>
      </c>
      <c r="C54" s="1"/>
      <c r="D54" s="1"/>
    </row>
    <row r="55" spans="1:7" x14ac:dyDescent="0.2">
      <c r="B55" t="s">
        <v>126</v>
      </c>
      <c r="C55" s="1"/>
      <c r="D55" s="1"/>
    </row>
    <row r="56" spans="1:7" x14ac:dyDescent="0.2">
      <c r="B56" s="3" t="s">
        <v>301</v>
      </c>
      <c r="C56" s="1"/>
      <c r="D56" s="1"/>
    </row>
    <row r="57" spans="1:7" x14ac:dyDescent="0.2">
      <c r="B57" s="3" t="s">
        <v>196</v>
      </c>
      <c r="C57" s="1"/>
      <c r="D57" s="1"/>
    </row>
    <row r="59" spans="1:7" x14ac:dyDescent="0.2">
      <c r="B59" s="126"/>
    </row>
  </sheetData>
  <pageMargins left="0.70866141732283472" right="0.70866141732283472" top="0.35433070866141736" bottom="0.15748031496062992" header="0.11811023622047245" footer="0.11811023622047245"/>
  <pageSetup paperSize="9" scale="7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opLeftCell="A31" workbookViewId="0">
      <selection activeCell="B74" sqref="B74"/>
    </sheetView>
  </sheetViews>
  <sheetFormatPr defaultRowHeight="12.75" x14ac:dyDescent="0.2"/>
  <cols>
    <col min="1" max="1" width="64.85546875" customWidth="1"/>
    <col min="2" max="2" width="10.28515625" bestFit="1" customWidth="1"/>
  </cols>
  <sheetData>
    <row r="1" spans="1:3" x14ac:dyDescent="0.2">
      <c r="A1" s="2" t="s">
        <v>24</v>
      </c>
    </row>
    <row r="2" spans="1:3" x14ac:dyDescent="0.2">
      <c r="A2" s="2" t="s">
        <v>65</v>
      </c>
    </row>
    <row r="3" spans="1:3" x14ac:dyDescent="0.2">
      <c r="A3" s="2" t="s">
        <v>314</v>
      </c>
    </row>
    <row r="6" spans="1:3" ht="15.75" x14ac:dyDescent="0.25">
      <c r="A6" s="91" t="s">
        <v>66</v>
      </c>
      <c r="B6" s="92"/>
    </row>
    <row r="7" spans="1:3" ht="15.75" x14ac:dyDescent="0.25">
      <c r="A7" s="91"/>
      <c r="B7" s="92"/>
    </row>
    <row r="8" spans="1:3" x14ac:dyDescent="0.2">
      <c r="A8" s="3"/>
      <c r="B8" s="3"/>
      <c r="C8" s="3"/>
    </row>
    <row r="9" spans="1:3" x14ac:dyDescent="0.2">
      <c r="A9" s="3"/>
    </row>
    <row r="10" spans="1:3" x14ac:dyDescent="0.2">
      <c r="A10" s="3" t="s">
        <v>315</v>
      </c>
      <c r="B10" s="93" t="s">
        <v>51</v>
      </c>
      <c r="C10" s="93" t="s">
        <v>51</v>
      </c>
    </row>
    <row r="11" spans="1:3" x14ac:dyDescent="0.2">
      <c r="A11" s="56" t="s">
        <v>176</v>
      </c>
      <c r="B11" s="32">
        <v>747.15</v>
      </c>
    </row>
    <row r="12" spans="1:3" x14ac:dyDescent="0.2">
      <c r="A12" s="56" t="s">
        <v>209</v>
      </c>
      <c r="B12" s="94">
        <v>3619.59</v>
      </c>
    </row>
    <row r="13" spans="1:3" ht="13.5" thickBot="1" x14ac:dyDescent="0.25">
      <c r="C13" s="95">
        <f>B11+B12</f>
        <v>4366.74</v>
      </c>
    </row>
    <row r="14" spans="1:3" ht="13.5" thickTop="1" x14ac:dyDescent="0.2"/>
    <row r="15" spans="1:3" x14ac:dyDescent="0.2">
      <c r="A15" t="s">
        <v>131</v>
      </c>
    </row>
    <row r="17" spans="1:4" x14ac:dyDescent="0.2">
      <c r="A17" s="7" t="s">
        <v>348</v>
      </c>
      <c r="B17" s="57">
        <v>0</v>
      </c>
    </row>
    <row r="18" spans="1:4" x14ac:dyDescent="0.2">
      <c r="A18" s="7" t="s">
        <v>316</v>
      </c>
      <c r="B18" s="90">
        <v>0</v>
      </c>
      <c r="C18" s="90"/>
    </row>
    <row r="19" spans="1:4" x14ac:dyDescent="0.2">
      <c r="C19" s="57">
        <f>C13-B17</f>
        <v>4366.74</v>
      </c>
    </row>
    <row r="21" spans="1:4" ht="13.5" thickBot="1" x14ac:dyDescent="0.25">
      <c r="A21" s="7" t="s">
        <v>338</v>
      </c>
      <c r="C21" s="95"/>
    </row>
    <row r="22" spans="1:4" ht="13.5" thickTop="1" x14ac:dyDescent="0.2"/>
    <row r="24" spans="1:4" x14ac:dyDescent="0.2">
      <c r="A24" s="3" t="s">
        <v>132</v>
      </c>
      <c r="B24" s="3"/>
      <c r="C24" s="3"/>
      <c r="D24" s="3"/>
    </row>
    <row r="26" spans="1:4" x14ac:dyDescent="0.2">
      <c r="A26" s="3" t="s">
        <v>67</v>
      </c>
    </row>
    <row r="27" spans="1:4" x14ac:dyDescent="0.2">
      <c r="A27" s="7" t="s">
        <v>317</v>
      </c>
      <c r="C27" s="57">
        <v>6119.78</v>
      </c>
    </row>
    <row r="28" spans="1:4" x14ac:dyDescent="0.2">
      <c r="A28" s="7" t="s">
        <v>318</v>
      </c>
      <c r="C28" s="57">
        <v>14464.01</v>
      </c>
    </row>
    <row r="29" spans="1:4" x14ac:dyDescent="0.2">
      <c r="A29" s="7" t="s">
        <v>319</v>
      </c>
      <c r="C29" s="57">
        <v>16217.05</v>
      </c>
    </row>
    <row r="31" spans="1:4" ht="13.5" thickBot="1" x14ac:dyDescent="0.25">
      <c r="A31" s="7" t="s">
        <v>320</v>
      </c>
      <c r="C31" s="358">
        <f>C27+C28-C29</f>
        <v>4366.7400000000016</v>
      </c>
    </row>
    <row r="32" spans="1:4" ht="13.5" thickTop="1" x14ac:dyDescent="0.2">
      <c r="A32" s="7" t="s">
        <v>253</v>
      </c>
    </row>
  </sheetData>
  <phoneticPr fontId="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8"/>
  <sheetViews>
    <sheetView zoomScaleNormal="100" workbookViewId="0">
      <selection activeCell="D1" sqref="D1"/>
    </sheetView>
  </sheetViews>
  <sheetFormatPr defaultRowHeight="12.75" x14ac:dyDescent="0.2"/>
  <cols>
    <col min="1" max="1" width="33.140625" customWidth="1"/>
    <col min="2" max="2" width="7.7109375" bestFit="1" customWidth="1"/>
    <col min="4" max="4" width="45.7109375" bestFit="1" customWidth="1"/>
    <col min="5" max="5" width="40.5703125" customWidth="1"/>
  </cols>
  <sheetData>
    <row r="2" spans="1:5" x14ac:dyDescent="0.2">
      <c r="A2" s="3" t="s">
        <v>321</v>
      </c>
    </row>
    <row r="4" spans="1:5" x14ac:dyDescent="0.2">
      <c r="A4" s="82" t="s">
        <v>130</v>
      </c>
      <c r="B4" s="81" t="s">
        <v>69</v>
      </c>
      <c r="C4" s="81" t="s">
        <v>70</v>
      </c>
      <c r="D4" s="83" t="s">
        <v>71</v>
      </c>
      <c r="E4" s="81" t="s">
        <v>72</v>
      </c>
    </row>
    <row r="5" spans="1:5" x14ac:dyDescent="0.2">
      <c r="A5" s="84" t="s">
        <v>73</v>
      </c>
      <c r="B5" s="85" t="s">
        <v>74</v>
      </c>
      <c r="C5" s="85" t="s">
        <v>75</v>
      </c>
      <c r="D5" s="85" t="s">
        <v>76</v>
      </c>
      <c r="E5" s="86" t="s">
        <v>120</v>
      </c>
    </row>
    <row r="6" spans="1:5" x14ac:dyDescent="0.2">
      <c r="A6" s="301" t="s">
        <v>280</v>
      </c>
      <c r="B6" s="302" t="s">
        <v>74</v>
      </c>
      <c r="C6" s="302" t="s">
        <v>277</v>
      </c>
      <c r="D6" s="304" t="s">
        <v>281</v>
      </c>
      <c r="E6" s="303" t="s">
        <v>371</v>
      </c>
    </row>
    <row r="7" spans="1:5" x14ac:dyDescent="0.2">
      <c r="A7" s="87" t="s">
        <v>121</v>
      </c>
      <c r="B7" s="13" t="s">
        <v>74</v>
      </c>
      <c r="C7" s="13" t="s">
        <v>82</v>
      </c>
      <c r="D7" s="13" t="s">
        <v>122</v>
      </c>
      <c r="E7" s="88" t="s">
        <v>171</v>
      </c>
    </row>
    <row r="8" spans="1:5" x14ac:dyDescent="0.2">
      <c r="A8" s="87" t="s">
        <v>77</v>
      </c>
      <c r="B8" s="13" t="s">
        <v>74</v>
      </c>
      <c r="C8" s="13" t="s">
        <v>75</v>
      </c>
      <c r="D8" s="158" t="s">
        <v>208</v>
      </c>
      <c r="E8" s="88" t="s">
        <v>97</v>
      </c>
    </row>
    <row r="9" spans="1:5" x14ac:dyDescent="0.2">
      <c r="A9" s="87" t="s">
        <v>78</v>
      </c>
      <c r="B9" s="13" t="s">
        <v>79</v>
      </c>
      <c r="C9" s="13" t="s">
        <v>75</v>
      </c>
      <c r="D9" s="13" t="s">
        <v>80</v>
      </c>
      <c r="E9" s="88" t="s">
        <v>221</v>
      </c>
    </row>
    <row r="10" spans="1:5" x14ac:dyDescent="0.2">
      <c r="A10" s="352" t="s">
        <v>81</v>
      </c>
      <c r="B10" s="353" t="s">
        <v>79</v>
      </c>
      <c r="C10" s="353" t="s">
        <v>82</v>
      </c>
      <c r="D10" s="353" t="s">
        <v>278</v>
      </c>
      <c r="E10" s="354" t="s">
        <v>322</v>
      </c>
    </row>
    <row r="11" spans="1:5" x14ac:dyDescent="0.2">
      <c r="A11" s="87" t="s">
        <v>83</v>
      </c>
      <c r="B11" s="13" t="s">
        <v>74</v>
      </c>
      <c r="C11" s="13" t="s">
        <v>75</v>
      </c>
      <c r="D11" s="13" t="s">
        <v>129</v>
      </c>
      <c r="E11" s="88" t="s">
        <v>197</v>
      </c>
    </row>
    <row r="12" spans="1:5" x14ac:dyDescent="0.2">
      <c r="A12" s="87" t="s">
        <v>84</v>
      </c>
      <c r="B12" s="13" t="s">
        <v>74</v>
      </c>
      <c r="C12" s="13" t="s">
        <v>75</v>
      </c>
      <c r="D12" s="13" t="s">
        <v>85</v>
      </c>
      <c r="E12" s="354" t="s">
        <v>349</v>
      </c>
    </row>
    <row r="13" spans="1:5" x14ac:dyDescent="0.2">
      <c r="A13" s="87" t="s">
        <v>86</v>
      </c>
      <c r="B13" s="13" t="s">
        <v>74</v>
      </c>
      <c r="C13" s="13" t="s">
        <v>82</v>
      </c>
      <c r="D13" s="13" t="s">
        <v>87</v>
      </c>
      <c r="E13" s="88" t="s">
        <v>172</v>
      </c>
    </row>
    <row r="14" spans="1:5" x14ac:dyDescent="0.2">
      <c r="A14" s="87" t="s">
        <v>88</v>
      </c>
      <c r="B14" s="13" t="s">
        <v>89</v>
      </c>
      <c r="C14" s="13" t="s">
        <v>82</v>
      </c>
      <c r="D14" s="13" t="s">
        <v>90</v>
      </c>
      <c r="E14" s="88" t="s">
        <v>173</v>
      </c>
    </row>
    <row r="15" spans="1:5" x14ac:dyDescent="0.2">
      <c r="A15" s="87" t="s">
        <v>91</v>
      </c>
      <c r="B15" s="13" t="s">
        <v>89</v>
      </c>
      <c r="C15" s="13" t="s">
        <v>82</v>
      </c>
      <c r="D15" s="13" t="s">
        <v>92</v>
      </c>
      <c r="E15" s="88" t="s">
        <v>174</v>
      </c>
    </row>
    <row r="16" spans="1:5" x14ac:dyDescent="0.2">
      <c r="A16" s="87" t="s">
        <v>93</v>
      </c>
      <c r="B16" s="13" t="s">
        <v>89</v>
      </c>
      <c r="C16" s="13" t="s">
        <v>82</v>
      </c>
      <c r="D16" s="13" t="s">
        <v>94</v>
      </c>
      <c r="E16" s="88" t="s">
        <v>95</v>
      </c>
    </row>
    <row r="17" spans="1:5" x14ac:dyDescent="0.2">
      <c r="A17" s="87" t="s">
        <v>96</v>
      </c>
      <c r="B17" s="13" t="s">
        <v>97</v>
      </c>
      <c r="C17" s="13" t="s">
        <v>75</v>
      </c>
      <c r="D17" s="13" t="s">
        <v>98</v>
      </c>
      <c r="E17" s="88" t="s">
        <v>99</v>
      </c>
    </row>
    <row r="18" spans="1:5" x14ac:dyDescent="0.2">
      <c r="A18" s="87" t="s">
        <v>100</v>
      </c>
      <c r="B18" s="13" t="s">
        <v>89</v>
      </c>
      <c r="C18" s="13" t="s">
        <v>75</v>
      </c>
      <c r="D18" s="13" t="s">
        <v>101</v>
      </c>
      <c r="E18" s="88" t="s">
        <v>102</v>
      </c>
    </row>
    <row r="19" spans="1:5" x14ac:dyDescent="0.2">
      <c r="A19" s="352" t="s">
        <v>350</v>
      </c>
      <c r="B19" s="13" t="s">
        <v>89</v>
      </c>
      <c r="C19" s="13" t="s">
        <v>75</v>
      </c>
      <c r="D19" s="353" t="s">
        <v>351</v>
      </c>
      <c r="E19" s="88" t="s">
        <v>103</v>
      </c>
    </row>
    <row r="20" spans="1:5" x14ac:dyDescent="0.2">
      <c r="A20" s="87" t="s">
        <v>104</v>
      </c>
      <c r="B20" s="13" t="s">
        <v>89</v>
      </c>
      <c r="C20" s="13" t="s">
        <v>75</v>
      </c>
      <c r="D20" s="13" t="s">
        <v>105</v>
      </c>
      <c r="E20" s="88" t="s">
        <v>106</v>
      </c>
    </row>
    <row r="21" spans="1:5" x14ac:dyDescent="0.2">
      <c r="A21" s="87" t="s">
        <v>107</v>
      </c>
      <c r="B21" s="13" t="s">
        <v>89</v>
      </c>
      <c r="C21" s="13" t="s">
        <v>75</v>
      </c>
      <c r="D21" s="13" t="s">
        <v>108</v>
      </c>
      <c r="E21" s="88" t="s">
        <v>109</v>
      </c>
    </row>
    <row r="22" spans="1:5" x14ac:dyDescent="0.2">
      <c r="A22" s="87" t="s">
        <v>110</v>
      </c>
      <c r="B22" s="13" t="s">
        <v>89</v>
      </c>
      <c r="C22" s="13" t="s">
        <v>75</v>
      </c>
      <c r="D22" s="13" t="s">
        <v>111</v>
      </c>
      <c r="E22" s="88" t="s">
        <v>72</v>
      </c>
    </row>
    <row r="23" spans="1:5" x14ac:dyDescent="0.2">
      <c r="A23" s="87" t="s">
        <v>112</v>
      </c>
      <c r="B23" s="13" t="s">
        <v>89</v>
      </c>
      <c r="C23" s="13" t="s">
        <v>75</v>
      </c>
      <c r="D23" s="13" t="s">
        <v>113</v>
      </c>
      <c r="E23" s="88" t="s">
        <v>226</v>
      </c>
    </row>
    <row r="24" spans="1:5" x14ac:dyDescent="0.2">
      <c r="A24" s="89" t="s">
        <v>114</v>
      </c>
      <c r="B24" s="90" t="s">
        <v>115</v>
      </c>
      <c r="C24" s="90" t="s">
        <v>75</v>
      </c>
      <c r="D24" s="90" t="s">
        <v>116</v>
      </c>
      <c r="E24" s="305" t="s">
        <v>282</v>
      </c>
    </row>
    <row r="27" spans="1:5" x14ac:dyDescent="0.2">
      <c r="A27" s="3" t="s">
        <v>117</v>
      </c>
    </row>
    <row r="28" spans="1:5" x14ac:dyDescent="0.2">
      <c r="A28" s="3" t="s">
        <v>279</v>
      </c>
    </row>
  </sheetData>
  <phoneticPr fontId="2" type="noConversion"/>
  <pageMargins left="0.75" right="0.75" top="1" bottom="1" header="0.5" footer="0.5"/>
  <pageSetup paperSize="9" scale="96" orientation="landscape" horizontalDpi="360" verticalDpi="36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36" zoomScaleNormal="100" workbookViewId="0">
      <selection activeCell="E79" sqref="E79"/>
    </sheetView>
  </sheetViews>
  <sheetFormatPr defaultRowHeight="12.75" x14ac:dyDescent="0.2"/>
  <cols>
    <col min="2" max="2" width="46.42578125" bestFit="1" customWidth="1"/>
    <col min="3" max="3" width="13.85546875" style="271" bestFit="1" customWidth="1"/>
    <col min="4" max="4" width="47.7109375" customWidth="1"/>
  </cols>
  <sheetData>
    <row r="1" spans="1:4" ht="20.25" x14ac:dyDescent="0.3">
      <c r="A1" s="400" t="s">
        <v>24</v>
      </c>
      <c r="B1" s="400"/>
      <c r="C1" s="400"/>
      <c r="D1" s="400"/>
    </row>
    <row r="2" spans="1:4" ht="18.75" x14ac:dyDescent="0.25">
      <c r="A2" s="401" t="s">
        <v>323</v>
      </c>
      <c r="B2" s="401"/>
      <c r="C2" s="401"/>
      <c r="D2" s="401"/>
    </row>
    <row r="3" spans="1:4" ht="15.75" x14ac:dyDescent="0.25">
      <c r="A3" s="25"/>
    </row>
    <row r="4" spans="1:4" ht="15.75" x14ac:dyDescent="0.25">
      <c r="A4" s="25"/>
    </row>
    <row r="5" spans="1:4" ht="15.75" x14ac:dyDescent="0.25">
      <c r="A5" s="1"/>
      <c r="B5" s="18" t="s">
        <v>204</v>
      </c>
      <c r="C5" s="272" t="s">
        <v>45</v>
      </c>
      <c r="D5" s="3" t="s">
        <v>136</v>
      </c>
    </row>
    <row r="6" spans="1:4" ht="16.5" x14ac:dyDescent="0.3">
      <c r="A6" s="1"/>
      <c r="B6" s="268" t="s">
        <v>46</v>
      </c>
      <c r="C6" s="273">
        <v>6000</v>
      </c>
      <c r="D6" s="268" t="s">
        <v>228</v>
      </c>
    </row>
    <row r="7" spans="1:4" ht="16.5" x14ac:dyDescent="0.3">
      <c r="A7" s="1"/>
      <c r="B7" s="268"/>
      <c r="C7" s="273"/>
      <c r="D7" s="268"/>
    </row>
    <row r="8" spans="1:4" ht="16.5" x14ac:dyDescent="0.3">
      <c r="A8" s="1"/>
      <c r="B8" s="268" t="s">
        <v>48</v>
      </c>
      <c r="C8" s="273">
        <v>36183</v>
      </c>
      <c r="D8" s="268"/>
    </row>
    <row r="9" spans="1:4" ht="16.5" x14ac:dyDescent="0.3">
      <c r="A9" s="1"/>
      <c r="B9" s="268"/>
      <c r="C9" s="273"/>
      <c r="D9" s="268"/>
    </row>
    <row r="10" spans="1:4" ht="16.5" x14ac:dyDescent="0.3">
      <c r="A10" s="1"/>
      <c r="B10" s="268" t="s">
        <v>249</v>
      </c>
      <c r="C10" s="273">
        <v>1300</v>
      </c>
      <c r="D10" s="268" t="s">
        <v>252</v>
      </c>
    </row>
    <row r="11" spans="1:4" ht="16.5" x14ac:dyDescent="0.3">
      <c r="A11" s="1"/>
      <c r="B11" s="268" t="s">
        <v>53</v>
      </c>
      <c r="C11" s="273">
        <v>21000</v>
      </c>
      <c r="D11" s="268"/>
    </row>
    <row r="12" spans="1:4" ht="16.5" x14ac:dyDescent="0.3">
      <c r="A12" s="1"/>
      <c r="B12" s="268" t="s">
        <v>47</v>
      </c>
      <c r="C12" s="273">
        <v>1000</v>
      </c>
      <c r="D12" s="268" t="s">
        <v>229</v>
      </c>
    </row>
    <row r="13" spans="1:4" ht="16.5" x14ac:dyDescent="0.3">
      <c r="A13" s="1"/>
      <c r="B13" s="268" t="s">
        <v>64</v>
      </c>
      <c r="C13" s="273">
        <v>3000</v>
      </c>
      <c r="D13" s="268"/>
    </row>
    <row r="14" spans="1:4" ht="16.5" x14ac:dyDescent="0.3">
      <c r="A14" s="1"/>
      <c r="B14" s="268" t="s">
        <v>133</v>
      </c>
      <c r="C14" s="273">
        <v>1066</v>
      </c>
      <c r="D14" s="268" t="s">
        <v>251</v>
      </c>
    </row>
    <row r="15" spans="1:4" ht="16.5" x14ac:dyDescent="0.3">
      <c r="A15" s="25"/>
      <c r="B15" s="268" t="s">
        <v>170</v>
      </c>
      <c r="C15" s="274">
        <v>592</v>
      </c>
      <c r="D15" s="268" t="s">
        <v>175</v>
      </c>
    </row>
    <row r="16" spans="1:4" ht="16.5" x14ac:dyDescent="0.3">
      <c r="B16" s="268" t="s">
        <v>250</v>
      </c>
      <c r="C16" s="275">
        <v>2106</v>
      </c>
      <c r="D16" s="268" t="s">
        <v>227</v>
      </c>
    </row>
    <row r="17" spans="1:4" ht="16.5" x14ac:dyDescent="0.3">
      <c r="B17" s="268" t="s">
        <v>202</v>
      </c>
      <c r="C17" s="276">
        <v>250</v>
      </c>
      <c r="D17" s="268" t="s">
        <v>203</v>
      </c>
    </row>
    <row r="18" spans="1:4" ht="16.5" x14ac:dyDescent="0.3">
      <c r="B18" s="268" t="s">
        <v>362</v>
      </c>
      <c r="C18" s="276">
        <v>250</v>
      </c>
      <c r="D18" s="268" t="s">
        <v>222</v>
      </c>
    </row>
    <row r="19" spans="1:4" ht="16.5" x14ac:dyDescent="0.3">
      <c r="A19" s="25"/>
      <c r="B19" s="268" t="s">
        <v>256</v>
      </c>
      <c r="C19" s="274">
        <v>1476.19</v>
      </c>
      <c r="D19" s="268" t="s">
        <v>257</v>
      </c>
    </row>
    <row r="20" spans="1:4" ht="16.5" x14ac:dyDescent="0.3">
      <c r="A20" s="1"/>
      <c r="B20" s="268" t="s">
        <v>49</v>
      </c>
      <c r="C20" s="276">
        <v>1</v>
      </c>
      <c r="D20" s="268"/>
    </row>
    <row r="21" spans="1:4" ht="16.5" x14ac:dyDescent="0.3">
      <c r="A21" s="25"/>
      <c r="B21" s="268"/>
      <c r="C21" s="273"/>
      <c r="D21" s="268"/>
    </row>
    <row r="22" spans="1:4" ht="16.5" x14ac:dyDescent="0.3">
      <c r="A22" s="25"/>
      <c r="B22" s="268" t="s">
        <v>134</v>
      </c>
      <c r="C22" s="274">
        <v>2000</v>
      </c>
      <c r="D22" s="268" t="s">
        <v>137</v>
      </c>
    </row>
    <row r="23" spans="1:4" s="254" customFormat="1" ht="16.5" x14ac:dyDescent="0.3">
      <c r="A23" s="394"/>
      <c r="B23" s="395" t="s">
        <v>363</v>
      </c>
      <c r="C23" s="396">
        <v>1638.1</v>
      </c>
      <c r="D23" s="395" t="s">
        <v>364</v>
      </c>
    </row>
    <row r="24" spans="1:4" ht="16.5" x14ac:dyDescent="0.3">
      <c r="B24" s="268" t="s">
        <v>232</v>
      </c>
      <c r="C24" s="274">
        <v>3000</v>
      </c>
      <c r="D24" s="268" t="s">
        <v>233</v>
      </c>
    </row>
    <row r="25" spans="1:4" ht="17.25" thickBot="1" x14ac:dyDescent="0.35">
      <c r="A25" s="25"/>
      <c r="B25" s="268"/>
      <c r="C25" s="277"/>
      <c r="D25" s="268"/>
    </row>
    <row r="26" spans="1:4" ht="17.25" thickBot="1" x14ac:dyDescent="0.35">
      <c r="A26" s="25"/>
      <c r="B26" s="269" t="s">
        <v>135</v>
      </c>
      <c r="C26" s="279">
        <f>SUM(C6:C25)</f>
        <v>80862.290000000008</v>
      </c>
      <c r="D26" s="268"/>
    </row>
    <row r="27" spans="1:4" ht="16.5" x14ac:dyDescent="0.3">
      <c r="A27" s="25"/>
      <c r="B27" s="268"/>
      <c r="C27" s="278"/>
      <c r="D27" s="268"/>
    </row>
    <row r="28" spans="1:4" ht="16.5" x14ac:dyDescent="0.3">
      <c r="B28" s="270" t="s">
        <v>254</v>
      </c>
      <c r="C28" s="278"/>
      <c r="D28" s="268"/>
    </row>
    <row r="29" spans="1:4" ht="16.5" x14ac:dyDescent="0.3">
      <c r="B29" s="268"/>
      <c r="C29" s="278"/>
      <c r="D29" s="268"/>
    </row>
    <row r="30" spans="1:4" x14ac:dyDescent="0.2">
      <c r="B30" t="s">
        <v>372</v>
      </c>
      <c r="C30" s="397">
        <v>97545</v>
      </c>
      <c r="D30" t="s">
        <v>373</v>
      </c>
    </row>
  </sheetData>
  <mergeCells count="2">
    <mergeCell ref="A1:D1"/>
    <mergeCell ref="A2:D2"/>
  </mergeCells>
  <pageMargins left="0.7" right="0.7" top="0.75" bottom="0.75" header="0.3" footer="0.3"/>
  <pageSetup paperSize="9" scale="81"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5"/>
  <sheetViews>
    <sheetView zoomScaleNormal="100" workbookViewId="0">
      <selection activeCell="P39" sqref="P39"/>
    </sheetView>
  </sheetViews>
  <sheetFormatPr defaultRowHeight="12.75" x14ac:dyDescent="0.2"/>
  <cols>
    <col min="1" max="1" width="21.140625" customWidth="1"/>
    <col min="5" max="5" width="47.7109375" bestFit="1" customWidth="1"/>
  </cols>
  <sheetData>
    <row r="2" spans="1:5" x14ac:dyDescent="0.2">
      <c r="A2" s="3" t="s">
        <v>138</v>
      </c>
      <c r="B2" s="3"/>
      <c r="C2" s="3"/>
      <c r="D2" s="98"/>
      <c r="E2" s="98" t="s">
        <v>139</v>
      </c>
    </row>
    <row r="3" spans="1:5" x14ac:dyDescent="0.2">
      <c r="A3" s="3"/>
      <c r="B3" s="3"/>
      <c r="C3" s="3"/>
      <c r="D3" s="3"/>
      <c r="E3" s="3"/>
    </row>
    <row r="4" spans="1:5" x14ac:dyDescent="0.2">
      <c r="A4" t="s">
        <v>140</v>
      </c>
      <c r="B4" s="3" t="s">
        <v>24</v>
      </c>
    </row>
    <row r="6" spans="1:5" x14ac:dyDescent="0.2">
      <c r="A6" t="s">
        <v>141</v>
      </c>
    </row>
    <row r="7" spans="1:5" x14ac:dyDescent="0.2">
      <c r="A7" t="s">
        <v>169</v>
      </c>
    </row>
    <row r="8" spans="1:5" ht="13.5" thickBot="1" x14ac:dyDescent="0.25">
      <c r="C8" s="126"/>
    </row>
    <row r="9" spans="1:5" ht="25.5" x14ac:dyDescent="0.2">
      <c r="A9" s="99"/>
      <c r="B9" s="290" t="s">
        <v>258</v>
      </c>
      <c r="C9" s="197" t="s">
        <v>339</v>
      </c>
      <c r="D9" s="99" t="s">
        <v>142</v>
      </c>
      <c r="E9" s="100" t="s">
        <v>143</v>
      </c>
    </row>
    <row r="10" spans="1:5" ht="13.5" thickBot="1" x14ac:dyDescent="0.25">
      <c r="A10" s="101" t="s">
        <v>144</v>
      </c>
      <c r="B10" s="291" t="s">
        <v>51</v>
      </c>
      <c r="C10" s="198" t="s">
        <v>51</v>
      </c>
      <c r="D10" s="102" t="s">
        <v>145</v>
      </c>
      <c r="E10" s="101"/>
    </row>
    <row r="11" spans="1:5" x14ac:dyDescent="0.2">
      <c r="A11" s="99" t="s">
        <v>146</v>
      </c>
      <c r="B11" s="132"/>
      <c r="C11" s="199"/>
      <c r="D11" s="103"/>
      <c r="E11" s="176"/>
    </row>
    <row r="12" spans="1:5" x14ac:dyDescent="0.2">
      <c r="A12" s="104" t="s">
        <v>147</v>
      </c>
      <c r="B12" s="133">
        <v>4169</v>
      </c>
      <c r="C12" s="200">
        <f>B36</f>
        <v>6120</v>
      </c>
      <c r="D12" s="173" t="s">
        <v>365</v>
      </c>
      <c r="E12" s="172"/>
    </row>
    <row r="13" spans="1:5" x14ac:dyDescent="0.2">
      <c r="A13" s="107"/>
      <c r="B13" s="134"/>
      <c r="C13" s="201"/>
      <c r="D13" s="105"/>
      <c r="E13" s="172"/>
    </row>
    <row r="14" spans="1:5" ht="13.5" thickBot="1" x14ac:dyDescent="0.25">
      <c r="A14" s="108"/>
      <c r="B14" s="135"/>
      <c r="C14" s="202"/>
      <c r="D14" s="109"/>
      <c r="E14" s="108"/>
    </row>
    <row r="15" spans="1:5" x14ac:dyDescent="0.2">
      <c r="A15" s="99" t="s">
        <v>148</v>
      </c>
      <c r="B15" s="155"/>
      <c r="C15" s="203"/>
      <c r="D15" s="103"/>
      <c r="E15" s="110"/>
    </row>
    <row r="16" spans="1:5" x14ac:dyDescent="0.2">
      <c r="A16" s="114" t="s">
        <v>27</v>
      </c>
      <c r="B16" s="156">
        <v>12125</v>
      </c>
      <c r="C16" s="204">
        <v>12500</v>
      </c>
      <c r="D16" s="173" t="s">
        <v>341</v>
      </c>
      <c r="E16" s="174" t="s">
        <v>342</v>
      </c>
    </row>
    <row r="17" spans="1:5" x14ac:dyDescent="0.2">
      <c r="A17" s="114"/>
      <c r="B17" s="156"/>
      <c r="C17" s="204"/>
      <c r="D17" s="105"/>
      <c r="E17" s="174" t="s">
        <v>366</v>
      </c>
    </row>
    <row r="18" spans="1:5" x14ac:dyDescent="0.2">
      <c r="A18" s="114"/>
      <c r="B18" s="156"/>
      <c r="C18" s="204"/>
      <c r="D18" s="105"/>
      <c r="E18" s="174"/>
    </row>
    <row r="19" spans="1:5" ht="13.5" thickBot="1" x14ac:dyDescent="0.25">
      <c r="A19" s="108"/>
      <c r="B19" s="157"/>
      <c r="C19" s="205"/>
      <c r="D19" s="109"/>
      <c r="E19" s="111"/>
    </row>
    <row r="20" spans="1:5" x14ac:dyDescent="0.2">
      <c r="A20" s="99" t="s">
        <v>149</v>
      </c>
      <c r="B20" s="132"/>
      <c r="C20" s="199"/>
      <c r="D20" s="103"/>
      <c r="E20" s="178"/>
    </row>
    <row r="21" spans="1:5" x14ac:dyDescent="0.2">
      <c r="A21" s="104" t="s">
        <v>150</v>
      </c>
      <c r="B21" s="134">
        <v>2275</v>
      </c>
      <c r="C21" s="201">
        <v>1964</v>
      </c>
      <c r="D21" s="173" t="s">
        <v>340</v>
      </c>
      <c r="E21" s="174" t="s">
        <v>343</v>
      </c>
    </row>
    <row r="22" spans="1:5" x14ac:dyDescent="0.2">
      <c r="A22" s="104"/>
      <c r="B22" s="134"/>
      <c r="C22" s="201"/>
      <c r="D22" s="105"/>
      <c r="E22" s="174" t="s">
        <v>344</v>
      </c>
    </row>
    <row r="23" spans="1:5" x14ac:dyDescent="0.2">
      <c r="A23" s="104"/>
      <c r="B23" s="134"/>
      <c r="C23" s="201"/>
      <c r="D23" s="105"/>
      <c r="E23" s="174"/>
    </row>
    <row r="24" spans="1:5" ht="13.5" thickBot="1" x14ac:dyDescent="0.25">
      <c r="A24" s="108"/>
      <c r="B24" s="135"/>
      <c r="C24" s="202"/>
      <c r="D24" s="109"/>
      <c r="E24" s="196"/>
    </row>
    <row r="25" spans="1:5" x14ac:dyDescent="0.2">
      <c r="A25" s="99" t="s">
        <v>151</v>
      </c>
      <c r="B25" s="132"/>
      <c r="C25" s="199"/>
      <c r="D25" s="103"/>
      <c r="E25" s="110"/>
    </row>
    <row r="26" spans="1:5" x14ac:dyDescent="0.2">
      <c r="A26" s="104" t="s">
        <v>152</v>
      </c>
      <c r="B26" s="133">
        <v>3380</v>
      </c>
      <c r="C26" s="200">
        <v>3750</v>
      </c>
      <c r="D26" s="173" t="s">
        <v>346</v>
      </c>
      <c r="E26" s="174" t="s">
        <v>345</v>
      </c>
    </row>
    <row r="27" spans="1:5" ht="13.5" thickBot="1" x14ac:dyDescent="0.25">
      <c r="A27" s="108"/>
      <c r="B27" s="135"/>
      <c r="C27" s="202"/>
      <c r="D27" s="109"/>
      <c r="E27" s="108"/>
    </row>
    <row r="28" spans="1:5" x14ac:dyDescent="0.2">
      <c r="A28" s="99" t="s">
        <v>153</v>
      </c>
      <c r="B28" s="132"/>
      <c r="C28" s="199"/>
      <c r="D28" s="103"/>
      <c r="E28" s="112"/>
    </row>
    <row r="29" spans="1:5" x14ac:dyDescent="0.2">
      <c r="A29" s="104" t="s">
        <v>154</v>
      </c>
      <c r="B29" s="136" t="s">
        <v>155</v>
      </c>
      <c r="C29" s="206" t="s">
        <v>155</v>
      </c>
      <c r="D29" s="113" t="s">
        <v>156</v>
      </c>
      <c r="E29" s="114"/>
    </row>
    <row r="30" spans="1:5" ht="13.5" thickBot="1" x14ac:dyDescent="0.25">
      <c r="A30" s="115" t="s">
        <v>157</v>
      </c>
      <c r="B30" s="135"/>
      <c r="C30" s="202"/>
      <c r="D30" s="109"/>
      <c r="E30" s="108"/>
    </row>
    <row r="31" spans="1:5" x14ac:dyDescent="0.2">
      <c r="A31" s="99" t="s">
        <v>158</v>
      </c>
      <c r="B31" s="132"/>
      <c r="C31" s="199"/>
      <c r="D31" s="116"/>
      <c r="E31" s="178" t="s">
        <v>367</v>
      </c>
    </row>
    <row r="32" spans="1:5" x14ac:dyDescent="0.2">
      <c r="A32" s="104" t="s">
        <v>159</v>
      </c>
      <c r="B32" s="133">
        <v>9070</v>
      </c>
      <c r="C32" s="200">
        <v>12468</v>
      </c>
      <c r="D32" s="175" t="s">
        <v>360</v>
      </c>
      <c r="E32" s="174" t="s">
        <v>352</v>
      </c>
    </row>
    <row r="33" spans="1:5" x14ac:dyDescent="0.2">
      <c r="A33" s="104"/>
      <c r="B33" s="133"/>
      <c r="C33" s="200"/>
      <c r="D33" s="117"/>
      <c r="E33" s="177" t="s">
        <v>353</v>
      </c>
    </row>
    <row r="34" spans="1:5" ht="51.75" thickBot="1" x14ac:dyDescent="0.25">
      <c r="A34" s="108"/>
      <c r="B34" s="135"/>
      <c r="C34" s="202"/>
      <c r="D34" s="120"/>
      <c r="E34" s="402" t="s">
        <v>354</v>
      </c>
    </row>
    <row r="35" spans="1:5" x14ac:dyDescent="0.2">
      <c r="A35" s="99" t="s">
        <v>160</v>
      </c>
      <c r="B35" s="132"/>
      <c r="C35" s="199"/>
      <c r="D35" s="116"/>
      <c r="E35" s="110"/>
    </row>
    <row r="36" spans="1:5" ht="15.75" customHeight="1" x14ac:dyDescent="0.2">
      <c r="A36" s="106" t="s">
        <v>147</v>
      </c>
      <c r="B36" s="171">
        <v>6120</v>
      </c>
      <c r="C36" s="207">
        <v>4366</v>
      </c>
      <c r="D36" s="175" t="s">
        <v>361</v>
      </c>
      <c r="E36" s="123" t="s">
        <v>167</v>
      </c>
    </row>
    <row r="37" spans="1:5" ht="15.75" customHeight="1" x14ac:dyDescent="0.2">
      <c r="A37" s="106"/>
      <c r="B37" s="133"/>
      <c r="C37" s="200"/>
      <c r="D37" s="117"/>
      <c r="E37" s="172" t="s">
        <v>213</v>
      </c>
    </row>
    <row r="38" spans="1:5" ht="15.75" customHeight="1" x14ac:dyDescent="0.2">
      <c r="A38" s="106"/>
      <c r="B38" s="133"/>
      <c r="C38" s="200"/>
      <c r="D38" s="117"/>
      <c r="E38" s="118" t="s">
        <v>214</v>
      </c>
    </row>
    <row r="39" spans="1:5" ht="15.75" customHeight="1" x14ac:dyDescent="0.2">
      <c r="A39" s="106"/>
      <c r="B39" s="133"/>
      <c r="C39" s="200"/>
      <c r="D39" s="117"/>
      <c r="E39" s="118" t="s">
        <v>355</v>
      </c>
    </row>
    <row r="40" spans="1:5" x14ac:dyDescent="0.2">
      <c r="A40" s="106"/>
      <c r="B40" s="133"/>
      <c r="C40" s="200"/>
      <c r="D40" s="117"/>
      <c r="E40" s="119" t="s">
        <v>356</v>
      </c>
    </row>
    <row r="41" spans="1:5" ht="13.5" customHeight="1" x14ac:dyDescent="0.2">
      <c r="A41" s="106"/>
      <c r="B41" s="133"/>
      <c r="C41" s="200"/>
      <c r="D41" s="117"/>
      <c r="E41" s="119" t="s">
        <v>357</v>
      </c>
    </row>
    <row r="42" spans="1:5" x14ac:dyDescent="0.2">
      <c r="A42" s="106"/>
      <c r="B42" s="133"/>
      <c r="C42" s="200"/>
      <c r="D42" s="117"/>
      <c r="E42" s="119" t="s">
        <v>358</v>
      </c>
    </row>
    <row r="43" spans="1:5" ht="63.75" x14ac:dyDescent="0.2">
      <c r="A43" s="106"/>
      <c r="B43" s="133"/>
      <c r="C43" s="200"/>
      <c r="D43" s="117"/>
      <c r="E43" s="118" t="s">
        <v>359</v>
      </c>
    </row>
    <row r="44" spans="1:5" x14ac:dyDescent="0.2">
      <c r="A44" s="106"/>
      <c r="B44" s="133"/>
      <c r="C44" s="200"/>
      <c r="D44" s="117"/>
      <c r="E44" s="119"/>
    </row>
    <row r="45" spans="1:5" ht="13.5" thickBot="1" x14ac:dyDescent="0.25">
      <c r="A45" s="115"/>
      <c r="B45" s="135"/>
      <c r="C45" s="202"/>
      <c r="D45" s="120"/>
      <c r="E45" s="218"/>
    </row>
    <row r="46" spans="1:5" x14ac:dyDescent="0.2">
      <c r="A46" s="99" t="s">
        <v>161</v>
      </c>
      <c r="B46" s="132"/>
      <c r="C46" s="199"/>
      <c r="D46" s="103"/>
      <c r="E46" s="104"/>
    </row>
    <row r="47" spans="1:5" ht="38.25" customHeight="1" x14ac:dyDescent="0.2">
      <c r="A47" s="106" t="s">
        <v>162</v>
      </c>
      <c r="B47" s="133">
        <v>79224</v>
      </c>
      <c r="C47" s="200">
        <v>80862</v>
      </c>
      <c r="D47" s="173" t="s">
        <v>368</v>
      </c>
      <c r="E47" s="172" t="s">
        <v>369</v>
      </c>
    </row>
    <row r="48" spans="1:5" ht="30.75" customHeight="1" thickBot="1" x14ac:dyDescent="0.25">
      <c r="A48" s="115"/>
      <c r="B48" s="135"/>
      <c r="C48" s="202"/>
      <c r="D48" s="109"/>
      <c r="E48" s="196" t="s">
        <v>370</v>
      </c>
    </row>
    <row r="49" spans="1:5" x14ac:dyDescent="0.2">
      <c r="A49" s="99" t="s">
        <v>163</v>
      </c>
      <c r="B49" s="132"/>
      <c r="C49" s="199"/>
      <c r="D49" s="103"/>
      <c r="E49" s="112"/>
    </row>
    <row r="50" spans="1:5" x14ac:dyDescent="0.2">
      <c r="A50" s="104" t="s">
        <v>164</v>
      </c>
      <c r="B50" s="136" t="s">
        <v>165</v>
      </c>
      <c r="C50" s="206" t="s">
        <v>165</v>
      </c>
      <c r="D50" s="113" t="s">
        <v>166</v>
      </c>
      <c r="E50" s="114"/>
    </row>
    <row r="51" spans="1:5" ht="13.5" thickBot="1" x14ac:dyDescent="0.25">
      <c r="A51" s="115"/>
      <c r="B51" s="137"/>
      <c r="C51" s="208"/>
      <c r="D51" s="121"/>
      <c r="E51" s="108"/>
    </row>
    <row r="54" spans="1:5" x14ac:dyDescent="0.2">
      <c r="A54" s="7"/>
    </row>
    <row r="55" spans="1:5" x14ac:dyDescent="0.2">
      <c r="A55" s="7"/>
    </row>
  </sheetData>
  <pageMargins left="0.7" right="0.7" top="0.75" bottom="0.75" header="0.3" footer="0.3"/>
  <pageSetup paperSize="9" scale="9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ROUGHTON INCOME 2024-2025</vt:lpstr>
      <vt:lpstr>ROUGHTON EXPENDITURE 2024-2025</vt:lpstr>
      <vt:lpstr>ROUGHTON - ACCOUNTS 2024-2025</vt:lpstr>
      <vt:lpstr>2024-2026- BUDGET</vt:lpstr>
      <vt:lpstr>EoY-BANK RECON</vt:lpstr>
      <vt:lpstr>RISK ASSESSMENT</vt:lpstr>
      <vt:lpstr>Asset List</vt:lpstr>
      <vt:lpstr>Explanation 1.2</vt:lpstr>
      <vt:lpstr>'ROUGHTON EXPENDITURE 2024-2025'!Print_Area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Elaine Pugh</dc:creator>
  <cp:lastModifiedBy>Windows User</cp:lastModifiedBy>
  <cp:lastPrinted>2025-05-25T13:44:26Z</cp:lastPrinted>
  <dcterms:created xsi:type="dcterms:W3CDTF">2006-03-16T07:21:25Z</dcterms:created>
  <dcterms:modified xsi:type="dcterms:W3CDTF">2025-05-25T14:06:11Z</dcterms:modified>
</cp:coreProperties>
</file>